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'Sheet1'!$A$1:$V$28</definedName>
  </definedNames>
  <calcPr fullCalcOnLoad="1"/>
</workbook>
</file>

<file path=xl/sharedStrings.xml><?xml version="1.0" encoding="utf-8"?>
<sst xmlns="http://schemas.openxmlformats.org/spreadsheetml/2006/main" count="71" uniqueCount="54">
  <si>
    <r>
      <t>雨花区</t>
    </r>
    <r>
      <rPr>
        <sz val="22"/>
        <color indexed="8"/>
        <rFont val="Times New Roman"/>
        <family val="1"/>
      </rPr>
      <t>2023</t>
    </r>
    <r>
      <rPr>
        <sz val="22"/>
        <color indexed="8"/>
        <rFont val="黑体"/>
        <family val="3"/>
      </rPr>
      <t>年度省级以上生态公益林补偿资金发放汇总表</t>
    </r>
  </si>
  <si>
    <t>乡镇
（街道）</t>
  </si>
  <si>
    <t>补偿对象</t>
  </si>
  <si>
    <t>2023年度下发补偿面积（亩）</t>
  </si>
  <si>
    <t>2022年自然资源审计发现占用</t>
  </si>
  <si>
    <t>征占用林地项目占用</t>
  </si>
  <si>
    <t>2023年实际补偿面积（亩）</t>
  </si>
  <si>
    <t>应发补偿金额（元）</t>
  </si>
  <si>
    <t>发放管护资金和集体补偿部分到村（元）</t>
  </si>
  <si>
    <t>发放管护资金到街镇（元）</t>
  </si>
  <si>
    <t>发放补偿对象金额到单位（元）</t>
  </si>
  <si>
    <t>通过一卡通发放</t>
  </si>
  <si>
    <t>备注</t>
  </si>
  <si>
    <t>合计</t>
  </si>
  <si>
    <t>国家级</t>
  </si>
  <si>
    <t>省级</t>
  </si>
  <si>
    <t>面积
（亩）</t>
  </si>
  <si>
    <t>金额
（元）</t>
  </si>
  <si>
    <t>绿心区</t>
  </si>
  <si>
    <t>非绿心区</t>
  </si>
  <si>
    <t>湖南省林科院</t>
  </si>
  <si>
    <t>数据库4个小班林地权属国有错划为集体</t>
  </si>
  <si>
    <t>同升街道</t>
  </si>
  <si>
    <t>洪塘经济合作社</t>
  </si>
  <si>
    <t>联盟经济合作社</t>
  </si>
  <si>
    <t>新兴经济合作社</t>
  </si>
  <si>
    <t>新兴经济合作社自愿放弃，退回财政</t>
  </si>
  <si>
    <t>白田经济合作社</t>
  </si>
  <si>
    <t>同升经济合作社</t>
  </si>
  <si>
    <t>桃阳经济合作社</t>
  </si>
  <si>
    <t>桃阳村民代表会议决定公共管护资金发放到户</t>
  </si>
  <si>
    <t>跳马镇</t>
  </si>
  <si>
    <t>金屏社区</t>
  </si>
  <si>
    <t>权属错误，减少103.33亩</t>
  </si>
  <si>
    <t>白竹村</t>
  </si>
  <si>
    <t>一卡通发放有非绿心区10.44亩</t>
  </si>
  <si>
    <t>石燕湖村</t>
  </si>
  <si>
    <t>权属错误，增加103.33亩</t>
  </si>
  <si>
    <t>田心桥村</t>
  </si>
  <si>
    <t>新田村</t>
  </si>
  <si>
    <t>喜雨村</t>
  </si>
  <si>
    <t>冬斯港村</t>
  </si>
  <si>
    <t>石桥村</t>
  </si>
  <si>
    <t>三仙岭村</t>
  </si>
  <si>
    <t>跳马村</t>
  </si>
  <si>
    <t>复兴村</t>
  </si>
  <si>
    <t>关刀新村</t>
  </si>
  <si>
    <t>团然村</t>
  </si>
  <si>
    <t>杨林新村</t>
  </si>
  <si>
    <t>跳马镇林场</t>
  </si>
  <si>
    <t>中央直达资金82169.98元已直接拨付跳马镇</t>
  </si>
  <si>
    <t>合  计</t>
  </si>
  <si>
    <t>由于新兴村放弃和已拨付中央直达资金，实际发放金额小于应发金额90214.8元。</t>
  </si>
  <si>
    <r>
      <t>说明：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、补偿标准：绿心区</t>
    </r>
    <r>
      <rPr>
        <sz val="11"/>
        <color indexed="8"/>
        <rFont val="Times New Roman"/>
        <family val="1"/>
      </rPr>
      <t>100</t>
    </r>
    <r>
      <rPr>
        <sz val="11"/>
        <color indexed="8"/>
        <rFont val="仿宋_GB2312"/>
        <family val="3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亩，非绿心区</t>
    </r>
    <r>
      <rPr>
        <sz val="11"/>
        <color indexed="8"/>
        <rFont val="Times New Roman"/>
        <family val="1"/>
      </rPr>
      <t>30</t>
    </r>
    <r>
      <rPr>
        <sz val="11"/>
        <color indexed="8"/>
        <rFont val="仿宋_GB2312"/>
        <family val="3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亩；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3"/>
      </rPr>
      <t>、管护资金标准：市区级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亩、街镇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亩、村级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亩；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2022</t>
    </r>
    <r>
      <rPr>
        <sz val="11"/>
        <color indexed="8"/>
        <rFont val="仿宋_GB2312"/>
        <family val="3"/>
      </rPr>
      <t>年自然资源审计发现村民建房、花卉苗木种植等占用破坏公益林</t>
    </r>
    <r>
      <rPr>
        <sz val="11"/>
        <color indexed="8"/>
        <rFont val="Times New Roman"/>
        <family val="1"/>
      </rPr>
      <t>114.29</t>
    </r>
    <r>
      <rPr>
        <sz val="11"/>
        <color indexed="8"/>
        <rFont val="仿宋_GB2312"/>
        <family val="3"/>
      </rPr>
      <t>亩，征占用林地项目占用公益林</t>
    </r>
    <r>
      <rPr>
        <sz val="11"/>
        <color indexed="8"/>
        <rFont val="Times New Roman"/>
        <family val="1"/>
      </rPr>
      <t>14.82</t>
    </r>
    <r>
      <rPr>
        <sz val="11"/>
        <color indexed="8"/>
        <rFont val="仿宋_GB2312"/>
        <family val="3"/>
      </rPr>
      <t>亩，公益林补偿资金予以扣除。</t>
    </r>
    <r>
      <rPr>
        <sz val="11"/>
        <color indexed="8"/>
        <rFont val="Times New Roman"/>
        <family val="1"/>
      </rPr>
      <t xml:space="preserve">
4</t>
    </r>
    <r>
      <rPr>
        <sz val="11"/>
        <color indexed="8"/>
        <rFont val="仿宋_GB2312"/>
        <family val="3"/>
      </rPr>
      <t>、因行政区划线将石燕湖村梨子塘组划为金屏社区，导致本属于石燕湖村的省级生态公益林</t>
    </r>
    <r>
      <rPr>
        <sz val="11"/>
        <color indexed="8"/>
        <rFont val="Times New Roman"/>
        <family val="1"/>
      </rPr>
      <t>103.33</t>
    </r>
    <r>
      <rPr>
        <sz val="11"/>
        <color indexed="8"/>
        <rFont val="仿宋_GB2312"/>
        <family val="3"/>
      </rPr>
      <t>亩划为金屏社区，经现场核实和双方签字盖章确认后，予以调整。
5、应发补偿金额P=发放管护资金和集体补偿部分到村Q+发放管护资金到街镇R+发放补偿对象金额到单位S+通过一卡通发放U。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</si>
</sst>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63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黑体"/>
      <family val="3"/>
    </font>
    <font>
      <sz val="22"/>
      <color indexed="8"/>
      <name val="Times New Roman"/>
      <family val="1"/>
    </font>
    <font>
      <b/>
      <sz val="12"/>
      <color indexed="8"/>
      <name val="仿宋"/>
      <family val="3"/>
    </font>
    <font>
      <sz val="14"/>
      <color indexed="8"/>
      <name val="华文仿宋"/>
      <family val="3"/>
    </font>
    <font>
      <sz val="14"/>
      <name val="Times New Roman"/>
      <family val="1"/>
    </font>
    <font>
      <b/>
      <sz val="12"/>
      <name val="仿宋"/>
      <family val="3"/>
    </font>
    <font>
      <sz val="12"/>
      <name val="Times New Roman"/>
      <family val="1"/>
    </font>
    <font>
      <b/>
      <sz val="16"/>
      <name val="仿宋"/>
      <family val="3"/>
    </font>
    <font>
      <b/>
      <sz val="16"/>
      <color indexed="8"/>
      <name val="仿宋"/>
      <family val="3"/>
    </font>
    <font>
      <b/>
      <sz val="16"/>
      <color indexed="8"/>
      <name val="宋体"/>
      <family val="0"/>
    </font>
    <font>
      <b/>
      <sz val="18"/>
      <color indexed="8"/>
      <name val="仿宋"/>
      <family val="3"/>
    </font>
    <font>
      <sz val="14"/>
      <color indexed="8"/>
      <name val="Times New Roman"/>
      <family val="1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仿宋"/>
      <family val="3"/>
    </font>
    <font>
      <b/>
      <sz val="12"/>
      <name val="Times New Roman"/>
      <family val="1"/>
    </font>
    <font>
      <sz val="11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2"/>
      <color rgb="FF000000"/>
      <name val="黑体"/>
      <family val="3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1" fillId="2" borderId="1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4" applyNumberFormat="0" applyAlignment="0" applyProtection="0"/>
    <xf numFmtId="0" fontId="51" fillId="4" borderId="5" applyNumberFormat="0" applyAlignment="0" applyProtection="0"/>
    <xf numFmtId="0" fontId="52" fillId="4" borderId="4" applyNumberFormat="0" applyAlignment="0" applyProtection="0"/>
    <xf numFmtId="0" fontId="53" fillId="5" borderId="6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59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176" fontId="0" fillId="0" borderId="0" xfId="0" applyNumberFormat="1" applyAlignment="1">
      <alignment horizontal="right" vertical="center"/>
    </xf>
    <xf numFmtId="0" fontId="6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left" vertical="center" wrapText="1"/>
    </xf>
    <xf numFmtId="176" fontId="6" fillId="0" borderId="14" xfId="0" applyNumberFormat="1" applyFont="1" applyBorder="1" applyAlignment="1">
      <alignment horizontal="right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176" fontId="8" fillId="0" borderId="14" xfId="0" applyNumberFormat="1" applyFont="1" applyFill="1" applyBorder="1" applyAlignment="1" applyProtection="1">
      <alignment vertical="center"/>
      <protection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176" fontId="13" fillId="0" borderId="14" xfId="0" applyNumberFormat="1" applyFont="1" applyBorder="1" applyAlignment="1">
      <alignment horizontal="right" vertical="center" wrapText="1" shrinkToFit="1"/>
    </xf>
    <xf numFmtId="0" fontId="62" fillId="0" borderId="17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6" fontId="16" fillId="0" borderId="14" xfId="0" applyNumberFormat="1" applyFont="1" applyBorder="1" applyAlignment="1">
      <alignment horizontal="right" vertical="center" wrapText="1" shrinkToFit="1"/>
    </xf>
    <xf numFmtId="176" fontId="17" fillId="0" borderId="14" xfId="0" applyNumberFormat="1" applyFont="1" applyBorder="1" applyAlignment="1">
      <alignment horizontal="right" vertical="center" wrapText="1" shrinkToFi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18" fillId="0" borderId="14" xfId="0" applyNumberFormat="1" applyFont="1" applyBorder="1" applyAlignment="1">
      <alignment horizontal="right" vertical="center" wrapText="1" shrinkToFit="1"/>
    </xf>
    <xf numFmtId="176" fontId="19" fillId="0" borderId="14" xfId="0" applyNumberFormat="1" applyFont="1" applyBorder="1" applyAlignment="1">
      <alignment horizontal="right" vertical="center" shrinkToFit="1"/>
    </xf>
    <xf numFmtId="177" fontId="19" fillId="0" borderId="14" xfId="0" applyNumberFormat="1" applyFont="1" applyBorder="1" applyAlignment="1">
      <alignment horizontal="right" vertical="center" shrinkToFit="1"/>
    </xf>
    <xf numFmtId="0" fontId="20" fillId="0" borderId="14" xfId="0" applyFont="1" applyBorder="1" applyAlignment="1">
      <alignment vertical="center" wrapText="1"/>
    </xf>
    <xf numFmtId="176" fontId="19" fillId="0" borderId="10" xfId="0" applyNumberFormat="1" applyFont="1" applyBorder="1" applyAlignment="1">
      <alignment vertical="center" shrinkToFit="1"/>
    </xf>
    <xf numFmtId="176" fontId="0" fillId="0" borderId="14" xfId="0" applyNumberFormat="1" applyBorder="1" applyAlignment="1">
      <alignment vertical="center"/>
    </xf>
    <xf numFmtId="176" fontId="19" fillId="0" borderId="15" xfId="0" applyNumberFormat="1" applyFont="1" applyBorder="1" applyAlignment="1">
      <alignment vertical="center" shrinkToFit="1"/>
    </xf>
    <xf numFmtId="176" fontId="21" fillId="0" borderId="14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176" fontId="19" fillId="0" borderId="16" xfId="0" applyNumberFormat="1" applyFont="1" applyBorder="1" applyAlignment="1">
      <alignment vertical="center" shrinkToFit="1"/>
    </xf>
    <xf numFmtId="176" fontId="19" fillId="0" borderId="10" xfId="0" applyNumberFormat="1" applyFont="1" applyBorder="1" applyAlignment="1">
      <alignment horizontal="right" vertical="center" shrinkToFit="1"/>
    </xf>
    <xf numFmtId="176" fontId="19" fillId="0" borderId="15" xfId="0" applyNumberFormat="1" applyFont="1" applyBorder="1" applyAlignment="1">
      <alignment horizontal="right" vertical="center" shrinkToFit="1"/>
    </xf>
    <xf numFmtId="0" fontId="22" fillId="0" borderId="14" xfId="0" applyFont="1" applyBorder="1" applyAlignment="1">
      <alignment vertical="center"/>
    </xf>
    <xf numFmtId="176" fontId="19" fillId="0" borderId="14" xfId="0" applyNumberFormat="1" applyFont="1" applyBorder="1" applyAlignment="1">
      <alignment vertical="center" shrinkToFi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176" fontId="0" fillId="0" borderId="0" xfId="0" applyNumberForma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tabSelected="1" zoomScale="80" zoomScaleNormal="80" zoomScaleSheetLayoutView="100" workbookViewId="0" topLeftCell="A3">
      <pane xSplit="2" topLeftCell="D1" activePane="topRight" state="frozen"/>
      <selection pane="topRight" activeCell="V27" sqref="V27"/>
    </sheetView>
  </sheetViews>
  <sheetFormatPr defaultColWidth="9.00390625" defaultRowHeight="13.5"/>
  <cols>
    <col min="1" max="1" width="9.125" style="0" customWidth="1"/>
    <col min="2" max="2" width="17.875" style="0" customWidth="1"/>
    <col min="3" max="3" width="9.375" style="0" customWidth="1"/>
    <col min="4" max="4" width="9.50390625" style="0" customWidth="1"/>
    <col min="5" max="5" width="10.125" style="0" customWidth="1"/>
    <col min="6" max="6" width="9.625" style="0" customWidth="1"/>
    <col min="7" max="7" width="8.125" style="0" customWidth="1"/>
    <col min="8" max="8" width="10.50390625" style="0" customWidth="1"/>
    <col min="9" max="11" width="8.875" style="0" customWidth="1"/>
    <col min="12" max="12" width="9.625" style="0" customWidth="1"/>
    <col min="13" max="13" width="10.25390625" style="0" customWidth="1"/>
    <col min="14" max="14" width="11.125" style="0" customWidth="1"/>
    <col min="15" max="15" width="9.50390625" style="0" customWidth="1"/>
    <col min="16" max="16" width="13.125" style="0" customWidth="1"/>
    <col min="17" max="17" width="12.00390625" style="0" customWidth="1"/>
    <col min="18" max="18" width="10.25390625" style="1" customWidth="1"/>
    <col min="19" max="19" width="11.25390625" style="0" customWidth="1"/>
    <col min="20" max="20" width="9.625" style="0" customWidth="1"/>
    <col min="21" max="21" width="13.625" style="0" customWidth="1"/>
    <col min="22" max="22" width="26.375" style="0" customWidth="1"/>
    <col min="24" max="24" width="10.375" style="0" bestFit="1" customWidth="1"/>
    <col min="25" max="25" width="10.50390625" style="0" customWidth="1"/>
  </cols>
  <sheetData>
    <row r="1" spans="1:22" ht="33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45.75" customHeight="1">
      <c r="A2" s="4" t="s">
        <v>1</v>
      </c>
      <c r="B2" s="4" t="s">
        <v>2</v>
      </c>
      <c r="C2" s="5" t="s">
        <v>3</v>
      </c>
      <c r="D2" s="6"/>
      <c r="E2" s="6"/>
      <c r="F2" s="7"/>
      <c r="G2" s="8" t="s">
        <v>4</v>
      </c>
      <c r="H2" s="8"/>
      <c r="I2" s="8"/>
      <c r="J2" s="6" t="s">
        <v>5</v>
      </c>
      <c r="K2" s="6"/>
      <c r="L2" s="27" t="s">
        <v>6</v>
      </c>
      <c r="M2" s="28"/>
      <c r="N2" s="28"/>
      <c r="O2" s="29"/>
      <c r="P2" s="4" t="s">
        <v>7</v>
      </c>
      <c r="Q2" s="32" t="s">
        <v>8</v>
      </c>
      <c r="R2" s="33" t="s">
        <v>9</v>
      </c>
      <c r="S2" s="10" t="s">
        <v>10</v>
      </c>
      <c r="T2" s="34" t="s">
        <v>11</v>
      </c>
      <c r="U2" s="34"/>
      <c r="V2" s="10" t="s">
        <v>12</v>
      </c>
    </row>
    <row r="3" spans="1:22" ht="24.75" customHeight="1">
      <c r="A3" s="9"/>
      <c r="B3" s="9"/>
      <c r="C3" s="10" t="s">
        <v>13</v>
      </c>
      <c r="D3" s="11" t="s">
        <v>14</v>
      </c>
      <c r="E3" s="11"/>
      <c r="F3" s="11" t="s">
        <v>15</v>
      </c>
      <c r="G3" s="12" t="s">
        <v>14</v>
      </c>
      <c r="H3" s="13"/>
      <c r="I3" s="12" t="s">
        <v>15</v>
      </c>
      <c r="J3" s="12" t="s">
        <v>14</v>
      </c>
      <c r="K3" s="12" t="s">
        <v>15</v>
      </c>
      <c r="L3" s="4" t="s">
        <v>13</v>
      </c>
      <c r="M3" s="5" t="s">
        <v>14</v>
      </c>
      <c r="N3" s="7"/>
      <c r="O3" s="8" t="s">
        <v>15</v>
      </c>
      <c r="P3" s="9"/>
      <c r="Q3" s="35"/>
      <c r="R3" s="36"/>
      <c r="S3" s="37"/>
      <c r="T3" s="34" t="s">
        <v>16</v>
      </c>
      <c r="U3" s="34" t="s">
        <v>17</v>
      </c>
      <c r="V3" s="37"/>
    </row>
    <row r="4" spans="1:22" ht="25.5" customHeight="1">
      <c r="A4" s="14"/>
      <c r="B4" s="14"/>
      <c r="C4" s="15"/>
      <c r="D4" s="11" t="s">
        <v>18</v>
      </c>
      <c r="E4" s="11" t="s">
        <v>19</v>
      </c>
      <c r="F4" s="11" t="s">
        <v>18</v>
      </c>
      <c r="G4" s="11" t="s">
        <v>18</v>
      </c>
      <c r="H4" s="11" t="s">
        <v>19</v>
      </c>
      <c r="I4" s="12" t="s">
        <v>18</v>
      </c>
      <c r="J4" s="12" t="s">
        <v>18</v>
      </c>
      <c r="K4" s="12" t="s">
        <v>18</v>
      </c>
      <c r="L4" s="14"/>
      <c r="M4" s="11" t="s">
        <v>18</v>
      </c>
      <c r="N4" s="11" t="s">
        <v>19</v>
      </c>
      <c r="O4" s="11" t="s">
        <v>18</v>
      </c>
      <c r="P4" s="14"/>
      <c r="Q4" s="38"/>
      <c r="R4" s="39"/>
      <c r="S4" s="15"/>
      <c r="T4" s="34"/>
      <c r="U4" s="34"/>
      <c r="V4" s="15"/>
    </row>
    <row r="5" spans="1:22" ht="33.75" customHeight="1">
      <c r="A5" s="14" t="s">
        <v>20</v>
      </c>
      <c r="B5" s="16" t="s">
        <v>20</v>
      </c>
      <c r="C5" s="17">
        <v>26.8</v>
      </c>
      <c r="D5" s="18"/>
      <c r="E5" s="17">
        <v>26.8</v>
      </c>
      <c r="F5" s="18"/>
      <c r="G5" s="11"/>
      <c r="H5" s="19">
        <v>1.98</v>
      </c>
      <c r="I5" s="12"/>
      <c r="J5" s="12"/>
      <c r="K5" s="12"/>
      <c r="L5" s="19">
        <f>SUM(M5:O5)</f>
        <v>24.82</v>
      </c>
      <c r="M5" s="30">
        <f>D5-G5-J5</f>
        <v>0</v>
      </c>
      <c r="N5" s="30">
        <f>E5-H5</f>
        <v>24.82</v>
      </c>
      <c r="O5" s="30">
        <f>F5-I5-K5</f>
        <v>0</v>
      </c>
      <c r="P5" s="30">
        <f>ROUND((D5-G5-J5)*99,2)+ROUND((E5-H5)*29,2)+ROUND((F5-I5-K5)*99,2)</f>
        <v>719.78</v>
      </c>
      <c r="Q5" s="30">
        <v>0</v>
      </c>
      <c r="R5" s="40">
        <v>0</v>
      </c>
      <c r="S5" s="41">
        <f>P5</f>
        <v>719.78</v>
      </c>
      <c r="T5" s="42">
        <v>0</v>
      </c>
      <c r="U5" s="41">
        <v>0</v>
      </c>
      <c r="V5" s="43" t="s">
        <v>21</v>
      </c>
    </row>
    <row r="6" spans="1:22" ht="24.75" customHeight="1">
      <c r="A6" s="20" t="s">
        <v>22</v>
      </c>
      <c r="B6" s="16" t="s">
        <v>23</v>
      </c>
      <c r="C6" s="17">
        <f aca="true" t="shared" si="0" ref="C6:C13">SUM(D6:F6)</f>
        <v>347.89</v>
      </c>
      <c r="D6" s="19"/>
      <c r="E6" s="19"/>
      <c r="F6" s="19">
        <v>347.89</v>
      </c>
      <c r="G6" s="19"/>
      <c r="H6" s="19"/>
      <c r="I6" s="19"/>
      <c r="J6" s="19"/>
      <c r="K6" s="19">
        <v>0.04</v>
      </c>
      <c r="L6" s="19">
        <f aca="true" t="shared" si="1" ref="L6:L26">SUM(M6:O6)</f>
        <v>347.85</v>
      </c>
      <c r="M6" s="30">
        <f aca="true" t="shared" si="2" ref="M6:M26">D6-G6-J6</f>
        <v>0</v>
      </c>
      <c r="N6" s="30">
        <f aca="true" t="shared" si="3" ref="N6:N26">E6-H6</f>
        <v>0</v>
      </c>
      <c r="O6" s="30">
        <f aca="true" t="shared" si="4" ref="O6:O26">F6-I6-K6</f>
        <v>347.85</v>
      </c>
      <c r="P6" s="30">
        <f aca="true" t="shared" si="5" ref="P6:P26">ROUND((D6-G6-J6)*99,2)+ROUND((E6-H6)*29,2)+ROUND((F6-I6-K6)*99,2)</f>
        <v>34437.15</v>
      </c>
      <c r="Q6" s="30">
        <f>P6-L6-U6</f>
        <v>347.8500000000058</v>
      </c>
      <c r="R6" s="44">
        <f>ROUND(SUM(C6:C11)-SUM(G6:K11),2)</f>
        <v>2257.09</v>
      </c>
      <c r="S6" s="41">
        <v>0</v>
      </c>
      <c r="T6" s="30">
        <v>347.85</v>
      </c>
      <c r="U6" s="41">
        <v>33741.45</v>
      </c>
      <c r="V6" s="45"/>
    </row>
    <row r="7" spans="1:22" ht="24.75" customHeight="1">
      <c r="A7" s="20"/>
      <c r="B7" s="16" t="s">
        <v>24</v>
      </c>
      <c r="C7" s="17">
        <f t="shared" si="0"/>
        <v>302.48</v>
      </c>
      <c r="D7" s="19"/>
      <c r="E7" s="19"/>
      <c r="F7" s="19">
        <v>302.48</v>
      </c>
      <c r="G7" s="19"/>
      <c r="H7" s="19"/>
      <c r="I7" s="19"/>
      <c r="J7" s="19"/>
      <c r="K7" s="19"/>
      <c r="L7" s="19">
        <f t="shared" si="1"/>
        <v>302.48</v>
      </c>
      <c r="M7" s="30">
        <f t="shared" si="2"/>
        <v>0</v>
      </c>
      <c r="N7" s="30">
        <f t="shared" si="3"/>
        <v>0</v>
      </c>
      <c r="O7" s="30">
        <f t="shared" si="4"/>
        <v>302.48</v>
      </c>
      <c r="P7" s="30">
        <f t="shared" si="5"/>
        <v>29945.52</v>
      </c>
      <c r="Q7" s="30">
        <f aca="true" t="shared" si="6" ref="Q7:Q25">P7-L7-U7</f>
        <v>302.47999999999956</v>
      </c>
      <c r="R7" s="46"/>
      <c r="S7" s="41">
        <v>0</v>
      </c>
      <c r="T7" s="42">
        <v>302.479907</v>
      </c>
      <c r="U7" s="47">
        <v>29340.56</v>
      </c>
      <c r="V7" s="48"/>
    </row>
    <row r="8" spans="1:22" ht="24.75" customHeight="1">
      <c r="A8" s="20"/>
      <c r="B8" s="16" t="s">
        <v>25</v>
      </c>
      <c r="C8" s="17">
        <f t="shared" si="0"/>
        <v>83.24</v>
      </c>
      <c r="D8" s="19"/>
      <c r="E8" s="19"/>
      <c r="F8" s="19">
        <v>83.24</v>
      </c>
      <c r="G8" s="19"/>
      <c r="H8" s="19"/>
      <c r="I8" s="19">
        <v>1.15</v>
      </c>
      <c r="J8" s="19"/>
      <c r="K8" s="19"/>
      <c r="L8" s="19">
        <f t="shared" si="1"/>
        <v>82.09</v>
      </c>
      <c r="M8" s="30">
        <f t="shared" si="2"/>
        <v>0</v>
      </c>
      <c r="N8" s="30">
        <f t="shared" si="3"/>
        <v>0</v>
      </c>
      <c r="O8" s="30">
        <f t="shared" si="4"/>
        <v>82.09</v>
      </c>
      <c r="P8" s="30">
        <f t="shared" si="5"/>
        <v>8126.91</v>
      </c>
      <c r="Q8" s="30">
        <v>0</v>
      </c>
      <c r="R8" s="46"/>
      <c r="S8" s="41">
        <v>0</v>
      </c>
      <c r="T8" s="42"/>
      <c r="U8" s="41"/>
      <c r="V8" s="43" t="s">
        <v>26</v>
      </c>
    </row>
    <row r="9" spans="1:22" ht="24.75" customHeight="1">
      <c r="A9" s="20"/>
      <c r="B9" s="16" t="s">
        <v>27</v>
      </c>
      <c r="C9" s="17">
        <f t="shared" si="0"/>
        <v>361.9</v>
      </c>
      <c r="D9" s="19"/>
      <c r="E9" s="19"/>
      <c r="F9" s="19">
        <v>361.9</v>
      </c>
      <c r="G9" s="19"/>
      <c r="H9" s="19"/>
      <c r="I9" s="19"/>
      <c r="J9" s="19"/>
      <c r="K9" s="19"/>
      <c r="L9" s="19">
        <f t="shared" si="1"/>
        <v>361.9</v>
      </c>
      <c r="M9" s="30">
        <f t="shared" si="2"/>
        <v>0</v>
      </c>
      <c r="N9" s="30">
        <f t="shared" si="3"/>
        <v>0</v>
      </c>
      <c r="O9" s="30">
        <f t="shared" si="4"/>
        <v>361.9</v>
      </c>
      <c r="P9" s="30">
        <f t="shared" si="5"/>
        <v>35828.1</v>
      </c>
      <c r="Q9" s="30">
        <f t="shared" si="6"/>
        <v>364.1499999999942</v>
      </c>
      <c r="R9" s="46"/>
      <c r="S9" s="41">
        <v>0</v>
      </c>
      <c r="T9" s="42">
        <v>361.876804151004</v>
      </c>
      <c r="U9" s="41">
        <v>35102.05</v>
      </c>
      <c r="V9" s="48"/>
    </row>
    <row r="10" spans="1:22" ht="24.75" customHeight="1">
      <c r="A10" s="20"/>
      <c r="B10" s="16" t="s">
        <v>28</v>
      </c>
      <c r="C10" s="17">
        <f t="shared" si="0"/>
        <v>517.72</v>
      </c>
      <c r="D10" s="19"/>
      <c r="E10" s="19"/>
      <c r="F10" s="19">
        <v>517.72</v>
      </c>
      <c r="G10" s="19"/>
      <c r="H10" s="19"/>
      <c r="I10" s="19"/>
      <c r="J10" s="19"/>
      <c r="K10" s="19">
        <v>0.03</v>
      </c>
      <c r="L10" s="19">
        <f t="shared" si="1"/>
        <v>517.69</v>
      </c>
      <c r="M10" s="30">
        <f t="shared" si="2"/>
        <v>0</v>
      </c>
      <c r="N10" s="30">
        <f t="shared" si="3"/>
        <v>0</v>
      </c>
      <c r="O10" s="30">
        <f t="shared" si="4"/>
        <v>517.69</v>
      </c>
      <c r="P10" s="30">
        <f t="shared" si="5"/>
        <v>51251.31</v>
      </c>
      <c r="Q10" s="30">
        <f t="shared" si="6"/>
        <v>517.689999999995</v>
      </c>
      <c r="R10" s="46"/>
      <c r="S10" s="41">
        <v>0</v>
      </c>
      <c r="T10" s="42">
        <v>517.69</v>
      </c>
      <c r="U10" s="41">
        <v>50215.93</v>
      </c>
      <c r="V10" s="48"/>
    </row>
    <row r="11" spans="1:22" ht="30" customHeight="1">
      <c r="A11" s="20"/>
      <c r="B11" s="16" t="s">
        <v>29</v>
      </c>
      <c r="C11" s="17">
        <f t="shared" si="0"/>
        <v>656.19</v>
      </c>
      <c r="D11" s="19"/>
      <c r="E11" s="19"/>
      <c r="F11" s="19">
        <v>656.19</v>
      </c>
      <c r="G11" s="19"/>
      <c r="H11" s="19"/>
      <c r="I11" s="19"/>
      <c r="J11" s="19"/>
      <c r="K11" s="19">
        <v>11.11</v>
      </c>
      <c r="L11" s="19">
        <f t="shared" si="1"/>
        <v>645.08</v>
      </c>
      <c r="M11" s="30">
        <f t="shared" si="2"/>
        <v>0</v>
      </c>
      <c r="N11" s="30">
        <f t="shared" si="3"/>
        <v>0</v>
      </c>
      <c r="O11" s="30">
        <f t="shared" si="4"/>
        <v>645.08</v>
      </c>
      <c r="P11" s="30">
        <f t="shared" si="5"/>
        <v>63862.92</v>
      </c>
      <c r="Q11" s="30">
        <f t="shared" si="6"/>
        <v>0</v>
      </c>
      <c r="R11" s="49"/>
      <c r="S11" s="41">
        <v>0</v>
      </c>
      <c r="T11" s="42">
        <v>645.0825</v>
      </c>
      <c r="U11" s="41">
        <v>63217.84</v>
      </c>
      <c r="V11" s="43" t="s">
        <v>30</v>
      </c>
    </row>
    <row r="12" spans="1:22" ht="24.75" customHeight="1">
      <c r="A12" s="21" t="s">
        <v>31</v>
      </c>
      <c r="B12" s="16" t="s">
        <v>32</v>
      </c>
      <c r="C12" s="17">
        <f t="shared" si="0"/>
        <v>1686.84</v>
      </c>
      <c r="D12" s="19"/>
      <c r="E12" s="19"/>
      <c r="F12" s="19">
        <v>1686.84</v>
      </c>
      <c r="G12" s="19"/>
      <c r="H12" s="19"/>
      <c r="I12" s="19"/>
      <c r="J12" s="19"/>
      <c r="K12" s="19">
        <v>1.12</v>
      </c>
      <c r="L12" s="19">
        <f t="shared" si="1"/>
        <v>1685.72</v>
      </c>
      <c r="M12" s="30">
        <f t="shared" si="2"/>
        <v>0</v>
      </c>
      <c r="N12" s="30">
        <f t="shared" si="3"/>
        <v>0</v>
      </c>
      <c r="O12" s="30">
        <f t="shared" si="4"/>
        <v>1685.72</v>
      </c>
      <c r="P12" s="30">
        <f t="shared" si="5"/>
        <v>166886.28</v>
      </c>
      <c r="Q12" s="30">
        <f t="shared" si="6"/>
        <v>3127.5599999999977</v>
      </c>
      <c r="R12" s="50">
        <f>ROUND(SUM(L12:L25),2)</f>
        <v>72439.87</v>
      </c>
      <c r="S12" s="41">
        <v>0</v>
      </c>
      <c r="T12" s="42">
        <v>1670.85567</v>
      </c>
      <c r="U12" s="41">
        <v>162073</v>
      </c>
      <c r="V12" s="43" t="s">
        <v>33</v>
      </c>
    </row>
    <row r="13" spans="1:22" ht="33" customHeight="1">
      <c r="A13" s="22"/>
      <c r="B13" s="16" t="s">
        <v>34</v>
      </c>
      <c r="C13" s="17">
        <f t="shared" si="0"/>
        <v>4813.94</v>
      </c>
      <c r="D13" s="19">
        <v>633.19</v>
      </c>
      <c r="E13" s="19">
        <v>13.25</v>
      </c>
      <c r="F13" s="19">
        <v>4167.5</v>
      </c>
      <c r="G13" s="19"/>
      <c r="H13" s="19"/>
      <c r="I13" s="19">
        <v>0.72</v>
      </c>
      <c r="J13" s="19">
        <v>0.03</v>
      </c>
      <c r="K13" s="19">
        <v>0.1</v>
      </c>
      <c r="L13" s="19">
        <f t="shared" si="1"/>
        <v>4813.09</v>
      </c>
      <c r="M13" s="30">
        <f t="shared" si="2"/>
        <v>633.16</v>
      </c>
      <c r="N13" s="30">
        <f t="shared" si="3"/>
        <v>13.25</v>
      </c>
      <c r="O13" s="30">
        <f t="shared" si="4"/>
        <v>4166.68</v>
      </c>
      <c r="P13" s="30">
        <f t="shared" si="5"/>
        <v>475568.41</v>
      </c>
      <c r="Q13" s="30">
        <f t="shared" si="6"/>
        <v>7053.319999999949</v>
      </c>
      <c r="R13" s="51"/>
      <c r="S13" s="41">
        <v>0</v>
      </c>
      <c r="T13" s="42">
        <v>4787.970218</v>
      </c>
      <c r="U13" s="41">
        <v>463702</v>
      </c>
      <c r="V13" s="52" t="s">
        <v>35</v>
      </c>
    </row>
    <row r="14" spans="1:22" ht="24.75" customHeight="1">
      <c r="A14" s="22"/>
      <c r="B14" s="16" t="s">
        <v>36</v>
      </c>
      <c r="C14" s="17">
        <f aca="true" t="shared" si="7" ref="C14:C27">SUM(D14:F14)</f>
        <v>4683.77</v>
      </c>
      <c r="D14" s="19"/>
      <c r="E14" s="19"/>
      <c r="F14" s="19">
        <v>4683.77</v>
      </c>
      <c r="G14" s="19"/>
      <c r="H14" s="19"/>
      <c r="I14" s="19"/>
      <c r="J14" s="19"/>
      <c r="K14" s="19">
        <v>0.56</v>
      </c>
      <c r="L14" s="19">
        <f t="shared" si="1"/>
        <v>4683.21</v>
      </c>
      <c r="M14" s="30">
        <f t="shared" si="2"/>
        <v>0</v>
      </c>
      <c r="N14" s="30">
        <f t="shared" si="3"/>
        <v>0</v>
      </c>
      <c r="O14" s="30">
        <f t="shared" si="4"/>
        <v>4683.21</v>
      </c>
      <c r="P14" s="30">
        <f t="shared" si="5"/>
        <v>463637.79</v>
      </c>
      <c r="Q14" s="30">
        <f t="shared" si="6"/>
        <v>4690.979999999981</v>
      </c>
      <c r="R14" s="51"/>
      <c r="S14" s="41">
        <v>0</v>
      </c>
      <c r="T14" s="42">
        <v>4683.129897</v>
      </c>
      <c r="U14" s="41">
        <v>454263.6</v>
      </c>
      <c r="V14" s="43" t="s">
        <v>37</v>
      </c>
    </row>
    <row r="15" spans="1:22" ht="24.75" customHeight="1">
      <c r="A15" s="22"/>
      <c r="B15" s="16" t="s">
        <v>38</v>
      </c>
      <c r="C15" s="17">
        <f t="shared" si="7"/>
        <v>5239.64</v>
      </c>
      <c r="D15" s="19"/>
      <c r="E15" s="19"/>
      <c r="F15" s="19">
        <v>5239.64</v>
      </c>
      <c r="G15" s="19"/>
      <c r="H15" s="19"/>
      <c r="I15" s="19">
        <v>6.21</v>
      </c>
      <c r="J15" s="19"/>
      <c r="K15" s="19">
        <v>0.03</v>
      </c>
      <c r="L15" s="19">
        <f t="shared" si="1"/>
        <v>5233.4</v>
      </c>
      <c r="M15" s="30">
        <f t="shared" si="2"/>
        <v>0</v>
      </c>
      <c r="N15" s="30">
        <f t="shared" si="3"/>
        <v>0</v>
      </c>
      <c r="O15" s="30">
        <f t="shared" si="4"/>
        <v>5233.4</v>
      </c>
      <c r="P15" s="30">
        <f t="shared" si="5"/>
        <v>518106.6</v>
      </c>
      <c r="Q15" s="30">
        <f t="shared" si="6"/>
        <v>72209.19999999995</v>
      </c>
      <c r="R15" s="51"/>
      <c r="S15" s="41">
        <v>0</v>
      </c>
      <c r="T15" s="42">
        <v>4542.927835</v>
      </c>
      <c r="U15" s="41">
        <v>440664</v>
      </c>
      <c r="V15" s="48"/>
    </row>
    <row r="16" spans="1:22" ht="24.75" customHeight="1">
      <c r="A16" s="22"/>
      <c r="B16" s="16" t="s">
        <v>39</v>
      </c>
      <c r="C16" s="17">
        <f t="shared" si="7"/>
        <v>5650.16</v>
      </c>
      <c r="D16" s="19"/>
      <c r="E16" s="19"/>
      <c r="F16" s="19">
        <v>5650.16</v>
      </c>
      <c r="G16" s="19"/>
      <c r="H16" s="19"/>
      <c r="I16" s="19"/>
      <c r="J16" s="19"/>
      <c r="K16" s="19"/>
      <c r="L16" s="19">
        <f t="shared" si="1"/>
        <v>5650.16</v>
      </c>
      <c r="M16" s="30">
        <f t="shared" si="2"/>
        <v>0</v>
      </c>
      <c r="N16" s="30">
        <f t="shared" si="3"/>
        <v>0</v>
      </c>
      <c r="O16" s="30">
        <f t="shared" si="4"/>
        <v>5650.16</v>
      </c>
      <c r="P16" s="30">
        <f t="shared" si="5"/>
        <v>559365.84</v>
      </c>
      <c r="Q16" s="30">
        <f t="shared" si="6"/>
        <v>5750.679999999935</v>
      </c>
      <c r="R16" s="51"/>
      <c r="S16" s="41">
        <v>0</v>
      </c>
      <c r="T16" s="42">
        <v>5649.123711</v>
      </c>
      <c r="U16" s="41">
        <v>547965</v>
      </c>
      <c r="V16" s="48"/>
    </row>
    <row r="17" spans="1:22" ht="24.75" customHeight="1">
      <c r="A17" s="22"/>
      <c r="B17" s="16" t="s">
        <v>40</v>
      </c>
      <c r="C17" s="17">
        <f t="shared" si="7"/>
        <v>2044.14</v>
      </c>
      <c r="D17" s="19"/>
      <c r="E17" s="19"/>
      <c r="F17" s="19">
        <v>2044.14</v>
      </c>
      <c r="G17" s="19"/>
      <c r="H17" s="19"/>
      <c r="I17" s="19"/>
      <c r="J17" s="19"/>
      <c r="K17" s="19">
        <v>0.77</v>
      </c>
      <c r="L17" s="19">
        <f t="shared" si="1"/>
        <v>2043.37</v>
      </c>
      <c r="M17" s="30">
        <f t="shared" si="2"/>
        <v>0</v>
      </c>
      <c r="N17" s="30">
        <f t="shared" si="3"/>
        <v>0</v>
      </c>
      <c r="O17" s="30">
        <f t="shared" si="4"/>
        <v>2043.37</v>
      </c>
      <c r="P17" s="30">
        <f t="shared" si="5"/>
        <v>202293.63</v>
      </c>
      <c r="Q17" s="30">
        <f t="shared" si="6"/>
        <v>64505.72</v>
      </c>
      <c r="R17" s="51"/>
      <c r="S17" s="41">
        <v>0</v>
      </c>
      <c r="T17" s="42">
        <v>1399.428247</v>
      </c>
      <c r="U17" s="41">
        <v>135744.54</v>
      </c>
      <c r="V17" s="48"/>
    </row>
    <row r="18" spans="1:22" ht="24.75" customHeight="1">
      <c r="A18" s="22"/>
      <c r="B18" s="16" t="s">
        <v>41</v>
      </c>
      <c r="C18" s="17">
        <f t="shared" si="7"/>
        <v>1527.53</v>
      </c>
      <c r="D18" s="19">
        <v>225.92</v>
      </c>
      <c r="E18" s="19"/>
      <c r="F18" s="19">
        <v>1301.61</v>
      </c>
      <c r="G18" s="19">
        <v>8.29</v>
      </c>
      <c r="H18" s="19"/>
      <c r="I18" s="19">
        <v>54.56</v>
      </c>
      <c r="J18" s="19"/>
      <c r="K18" s="19"/>
      <c r="L18" s="19">
        <f t="shared" si="1"/>
        <v>1464.68</v>
      </c>
      <c r="M18" s="30">
        <f t="shared" si="2"/>
        <v>217.63</v>
      </c>
      <c r="N18" s="30">
        <f t="shared" si="3"/>
        <v>0</v>
      </c>
      <c r="O18" s="30">
        <f t="shared" si="4"/>
        <v>1247.05</v>
      </c>
      <c r="P18" s="30">
        <f t="shared" si="5"/>
        <v>145003.32</v>
      </c>
      <c r="Q18" s="30">
        <f t="shared" si="6"/>
        <v>6321.890000000014</v>
      </c>
      <c r="R18" s="51"/>
      <c r="S18" s="41">
        <v>0</v>
      </c>
      <c r="T18" s="42">
        <v>1414.60567</v>
      </c>
      <c r="U18" s="41">
        <v>137216.75</v>
      </c>
      <c r="V18" s="48"/>
    </row>
    <row r="19" spans="1:22" ht="24.75" customHeight="1">
      <c r="A19" s="22"/>
      <c r="B19" s="16" t="s">
        <v>42</v>
      </c>
      <c r="C19" s="17">
        <f t="shared" si="7"/>
        <v>5901.92</v>
      </c>
      <c r="D19" s="19">
        <v>749.13</v>
      </c>
      <c r="E19" s="19"/>
      <c r="F19" s="19">
        <v>5152.79</v>
      </c>
      <c r="G19" s="19">
        <v>13.81</v>
      </c>
      <c r="H19" s="19"/>
      <c r="I19" s="19">
        <v>15.22</v>
      </c>
      <c r="J19" s="19"/>
      <c r="K19" s="19"/>
      <c r="L19" s="19">
        <f t="shared" si="1"/>
        <v>5872.89</v>
      </c>
      <c r="M19" s="30">
        <f t="shared" si="2"/>
        <v>735.32</v>
      </c>
      <c r="N19" s="30">
        <f t="shared" si="3"/>
        <v>0</v>
      </c>
      <c r="O19" s="30">
        <f t="shared" si="4"/>
        <v>5137.57</v>
      </c>
      <c r="P19" s="30">
        <f t="shared" si="5"/>
        <v>581416.11</v>
      </c>
      <c r="Q19" s="30">
        <f t="shared" si="6"/>
        <v>5895.150000000023</v>
      </c>
      <c r="R19" s="51"/>
      <c r="S19" s="41">
        <v>0</v>
      </c>
      <c r="T19" s="42">
        <v>5872.660515</v>
      </c>
      <c r="U19" s="41">
        <v>569648.07</v>
      </c>
      <c r="V19" s="48"/>
    </row>
    <row r="20" spans="1:22" ht="24.75" customHeight="1">
      <c r="A20" s="22"/>
      <c r="B20" s="16" t="s">
        <v>43</v>
      </c>
      <c r="C20" s="17">
        <f t="shared" si="7"/>
        <v>4257.55</v>
      </c>
      <c r="D20" s="19"/>
      <c r="E20" s="19"/>
      <c r="F20" s="19">
        <v>4257.55</v>
      </c>
      <c r="G20" s="19"/>
      <c r="H20" s="19"/>
      <c r="I20" s="19">
        <v>3.01</v>
      </c>
      <c r="J20" s="19"/>
      <c r="K20" s="19"/>
      <c r="L20" s="19">
        <f t="shared" si="1"/>
        <v>4254.54</v>
      </c>
      <c r="M20" s="30">
        <f t="shared" si="2"/>
        <v>0</v>
      </c>
      <c r="N20" s="30">
        <f t="shared" si="3"/>
        <v>0</v>
      </c>
      <c r="O20" s="30">
        <f t="shared" si="4"/>
        <v>4254.54</v>
      </c>
      <c r="P20" s="30">
        <f t="shared" si="5"/>
        <v>421199.46</v>
      </c>
      <c r="Q20" s="30">
        <f t="shared" si="6"/>
        <v>9334.920000000042</v>
      </c>
      <c r="R20" s="51"/>
      <c r="S20" s="41">
        <v>0</v>
      </c>
      <c r="T20" s="42">
        <v>4202.164949</v>
      </c>
      <c r="U20" s="41">
        <v>407610</v>
      </c>
      <c r="V20" s="48"/>
    </row>
    <row r="21" spans="1:22" ht="24.75" customHeight="1">
      <c r="A21" s="22"/>
      <c r="B21" s="16" t="s">
        <v>44</v>
      </c>
      <c r="C21" s="17">
        <f t="shared" si="7"/>
        <v>5359.96</v>
      </c>
      <c r="D21" s="19"/>
      <c r="E21" s="19"/>
      <c r="F21" s="19">
        <v>5359.96</v>
      </c>
      <c r="G21" s="19"/>
      <c r="H21" s="19"/>
      <c r="I21" s="19"/>
      <c r="J21" s="19"/>
      <c r="K21" s="19">
        <v>1.03</v>
      </c>
      <c r="L21" s="19">
        <f t="shared" si="1"/>
        <v>5358.93</v>
      </c>
      <c r="M21" s="30">
        <f t="shared" si="2"/>
        <v>0</v>
      </c>
      <c r="N21" s="30">
        <f t="shared" si="3"/>
        <v>0</v>
      </c>
      <c r="O21" s="30">
        <f t="shared" si="4"/>
        <v>5358.93</v>
      </c>
      <c r="P21" s="30">
        <f t="shared" si="5"/>
        <v>530534.07</v>
      </c>
      <c r="Q21" s="30">
        <f t="shared" si="6"/>
        <v>8183.139999999898</v>
      </c>
      <c r="R21" s="51"/>
      <c r="S21" s="41">
        <v>0</v>
      </c>
      <c r="T21" s="42">
        <v>5329.814433</v>
      </c>
      <c r="U21" s="41">
        <v>516992</v>
      </c>
      <c r="V21" s="48"/>
    </row>
    <row r="22" spans="1:22" ht="24.75" customHeight="1">
      <c r="A22" s="22"/>
      <c r="B22" s="16" t="s">
        <v>45</v>
      </c>
      <c r="C22" s="17">
        <f t="shared" si="7"/>
        <v>12782.09</v>
      </c>
      <c r="D22" s="19"/>
      <c r="E22" s="19"/>
      <c r="F22" s="19">
        <v>12782.09</v>
      </c>
      <c r="G22" s="19"/>
      <c r="H22" s="19"/>
      <c r="I22" s="19">
        <v>1.03</v>
      </c>
      <c r="J22" s="19"/>
      <c r="K22" s="19"/>
      <c r="L22" s="19">
        <f t="shared" si="1"/>
        <v>12781.06</v>
      </c>
      <c r="M22" s="30">
        <f t="shared" si="2"/>
        <v>0</v>
      </c>
      <c r="N22" s="30">
        <f t="shared" si="3"/>
        <v>0</v>
      </c>
      <c r="O22" s="30">
        <f t="shared" si="4"/>
        <v>12781.06</v>
      </c>
      <c r="P22" s="30">
        <f t="shared" si="5"/>
        <v>1265324.94</v>
      </c>
      <c r="Q22" s="30">
        <f t="shared" si="6"/>
        <v>15008.879999999888</v>
      </c>
      <c r="R22" s="51"/>
      <c r="S22" s="41">
        <v>0</v>
      </c>
      <c r="T22" s="42">
        <v>12758.092783</v>
      </c>
      <c r="U22" s="41">
        <v>1237535</v>
      </c>
      <c r="V22" s="48"/>
    </row>
    <row r="23" spans="1:22" ht="24.75" customHeight="1">
      <c r="A23" s="22"/>
      <c r="B23" s="16" t="s">
        <v>46</v>
      </c>
      <c r="C23" s="17">
        <f t="shared" si="7"/>
        <v>5245.23</v>
      </c>
      <c r="D23" s="19"/>
      <c r="E23" s="19"/>
      <c r="F23" s="19">
        <v>5245.23</v>
      </c>
      <c r="G23" s="19"/>
      <c r="H23" s="19"/>
      <c r="I23" s="19"/>
      <c r="J23" s="19"/>
      <c r="K23" s="19"/>
      <c r="L23" s="19">
        <f t="shared" si="1"/>
        <v>5245.23</v>
      </c>
      <c r="M23" s="30">
        <f t="shared" si="2"/>
        <v>0</v>
      </c>
      <c r="N23" s="30">
        <f t="shared" si="3"/>
        <v>0</v>
      </c>
      <c r="O23" s="30">
        <f t="shared" si="4"/>
        <v>5245.23</v>
      </c>
      <c r="P23" s="30">
        <f t="shared" si="5"/>
        <v>519277.77</v>
      </c>
      <c r="Q23" s="30">
        <f t="shared" si="6"/>
        <v>11972.540000000037</v>
      </c>
      <c r="R23" s="51"/>
      <c r="S23" s="41">
        <v>0</v>
      </c>
      <c r="T23" s="42">
        <v>5175.876289</v>
      </c>
      <c r="U23" s="41">
        <v>502060</v>
      </c>
      <c r="V23" s="48"/>
    </row>
    <row r="24" spans="1:25" ht="24.75" customHeight="1">
      <c r="A24" s="22"/>
      <c r="B24" s="16" t="s">
        <v>47</v>
      </c>
      <c r="C24" s="17">
        <f t="shared" si="7"/>
        <v>2116.41</v>
      </c>
      <c r="D24" s="19">
        <v>774.3</v>
      </c>
      <c r="F24" s="19">
        <v>1342.11</v>
      </c>
      <c r="G24" s="19">
        <v>6.22</v>
      </c>
      <c r="H24" s="19"/>
      <c r="I24" s="19"/>
      <c r="J24" s="19"/>
      <c r="K24" s="19"/>
      <c r="L24" s="19">
        <f t="shared" si="1"/>
        <v>2110.19</v>
      </c>
      <c r="M24" s="30">
        <f t="shared" si="2"/>
        <v>768.08</v>
      </c>
      <c r="N24" s="30">
        <f t="shared" si="3"/>
        <v>0</v>
      </c>
      <c r="O24" s="30">
        <f t="shared" si="4"/>
        <v>1342.11</v>
      </c>
      <c r="P24" s="30">
        <f t="shared" si="5"/>
        <v>208908.81</v>
      </c>
      <c r="Q24" s="30">
        <f t="shared" si="6"/>
        <v>2145.829999999987</v>
      </c>
      <c r="R24" s="51"/>
      <c r="S24" s="41">
        <v>0</v>
      </c>
      <c r="T24" s="42">
        <v>2109.8323</v>
      </c>
      <c r="U24" s="41">
        <v>204652.79</v>
      </c>
      <c r="V24" s="48"/>
      <c r="Y24" s="56"/>
    </row>
    <row r="25" spans="1:22" ht="24.75" customHeight="1">
      <c r="A25" s="22"/>
      <c r="B25" s="16" t="s">
        <v>48</v>
      </c>
      <c r="C25" s="17">
        <f t="shared" si="7"/>
        <v>11245.49</v>
      </c>
      <c r="D25" s="19"/>
      <c r="E25" s="19"/>
      <c r="F25" s="19">
        <v>11245.49</v>
      </c>
      <c r="G25" s="19"/>
      <c r="H25" s="19"/>
      <c r="I25" s="19">
        <v>2.09</v>
      </c>
      <c r="J25" s="19"/>
      <c r="K25" s="19"/>
      <c r="L25" s="19">
        <f t="shared" si="1"/>
        <v>11243.4</v>
      </c>
      <c r="M25" s="30">
        <f t="shared" si="2"/>
        <v>0</v>
      </c>
      <c r="N25" s="30">
        <f t="shared" si="3"/>
        <v>0</v>
      </c>
      <c r="O25" s="30">
        <f t="shared" si="4"/>
        <v>11243.4</v>
      </c>
      <c r="P25" s="30">
        <f t="shared" si="5"/>
        <v>1113096.6</v>
      </c>
      <c r="Q25" s="30">
        <f t="shared" si="6"/>
        <v>13115.200000000186</v>
      </c>
      <c r="R25" s="51"/>
      <c r="S25" s="41">
        <v>0</v>
      </c>
      <c r="T25" s="42">
        <v>11224.103093</v>
      </c>
      <c r="U25" s="41">
        <v>1088738</v>
      </c>
      <c r="V25" s="48"/>
    </row>
    <row r="26" spans="1:22" ht="27" customHeight="1">
      <c r="A26" s="22"/>
      <c r="B26" s="16" t="s">
        <v>49</v>
      </c>
      <c r="C26" s="17">
        <f t="shared" si="7"/>
        <v>2642.32</v>
      </c>
      <c r="D26" s="19">
        <v>2642.32</v>
      </c>
      <c r="E26" s="19"/>
      <c r="F26" s="19"/>
      <c r="G26" s="19"/>
      <c r="H26" s="19"/>
      <c r="I26" s="19"/>
      <c r="J26" s="19"/>
      <c r="K26" s="19"/>
      <c r="L26" s="19">
        <f t="shared" si="1"/>
        <v>2642.32</v>
      </c>
      <c r="M26" s="30">
        <f t="shared" si="2"/>
        <v>2642.32</v>
      </c>
      <c r="N26" s="30">
        <f t="shared" si="3"/>
        <v>0</v>
      </c>
      <c r="O26" s="30">
        <f t="shared" si="4"/>
        <v>0</v>
      </c>
      <c r="P26" s="30">
        <f t="shared" si="5"/>
        <v>261589.68</v>
      </c>
      <c r="Q26" s="30">
        <v>0</v>
      </c>
      <c r="R26" s="53">
        <v>0</v>
      </c>
      <c r="S26" s="41">
        <v>179419.7</v>
      </c>
      <c r="T26" s="41">
        <v>0</v>
      </c>
      <c r="U26" s="41">
        <v>0</v>
      </c>
      <c r="V26" s="54" t="s">
        <v>50</v>
      </c>
    </row>
    <row r="27" spans="1:22" ht="49.5" customHeight="1">
      <c r="A27" s="23" t="s">
        <v>51</v>
      </c>
      <c r="B27" s="23"/>
      <c r="C27" s="24">
        <f t="shared" si="7"/>
        <v>77493.21</v>
      </c>
      <c r="D27" s="24">
        <f aca="true" t="shared" si="8" ref="D27:T27">SUM(D5:D26)</f>
        <v>5024.860000000001</v>
      </c>
      <c r="E27" s="24">
        <f t="shared" si="8"/>
        <v>40.05</v>
      </c>
      <c r="F27" s="24">
        <f t="shared" si="8"/>
        <v>72428.3</v>
      </c>
      <c r="G27" s="24">
        <f t="shared" si="8"/>
        <v>28.32</v>
      </c>
      <c r="H27" s="24">
        <f t="shared" si="8"/>
        <v>1.98</v>
      </c>
      <c r="I27" s="24">
        <f t="shared" si="8"/>
        <v>83.99000000000001</v>
      </c>
      <c r="J27" s="24">
        <f t="shared" si="8"/>
        <v>0.03</v>
      </c>
      <c r="K27" s="24">
        <f t="shared" si="8"/>
        <v>14.79</v>
      </c>
      <c r="L27" s="24">
        <f t="shared" si="8"/>
        <v>77364.1</v>
      </c>
      <c r="M27" s="24">
        <f t="shared" si="8"/>
        <v>4996.51</v>
      </c>
      <c r="N27" s="24">
        <f t="shared" si="8"/>
        <v>38.07</v>
      </c>
      <c r="O27" s="24">
        <f t="shared" si="8"/>
        <v>72329.51999999999</v>
      </c>
      <c r="P27" s="31">
        <f t="shared" si="8"/>
        <v>7656380.999999998</v>
      </c>
      <c r="Q27" s="24">
        <f t="shared" si="8"/>
        <v>230847.1799999999</v>
      </c>
      <c r="R27" s="24">
        <f t="shared" si="8"/>
        <v>74696.95999999999</v>
      </c>
      <c r="S27" s="24">
        <f t="shared" si="8"/>
        <v>180139.48</v>
      </c>
      <c r="T27" s="24"/>
      <c r="U27" s="24">
        <f>SUM(U5:U26)</f>
        <v>7080482.579999999</v>
      </c>
      <c r="V27" s="55" t="s">
        <v>52</v>
      </c>
    </row>
    <row r="28" spans="1:22" ht="76.5" customHeight="1">
      <c r="A28" s="25" t="s">
        <v>53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</sheetData>
  <sheetProtection/>
  <mergeCells count="26">
    <mergeCell ref="A1:V1"/>
    <mergeCell ref="C2:F2"/>
    <mergeCell ref="G2:I2"/>
    <mergeCell ref="J2:K2"/>
    <mergeCell ref="L2:O2"/>
    <mergeCell ref="T2:U2"/>
    <mergeCell ref="D3:E3"/>
    <mergeCell ref="G3:H3"/>
    <mergeCell ref="M3:N3"/>
    <mergeCell ref="A27:B27"/>
    <mergeCell ref="A28:V28"/>
    <mergeCell ref="A2:A4"/>
    <mergeCell ref="A6:A11"/>
    <mergeCell ref="A12:A26"/>
    <mergeCell ref="B2:B4"/>
    <mergeCell ref="C3:C4"/>
    <mergeCell ref="L3:L4"/>
    <mergeCell ref="P2:P4"/>
    <mergeCell ref="Q2:Q4"/>
    <mergeCell ref="R2:R4"/>
    <mergeCell ref="R6:R11"/>
    <mergeCell ref="R12:R25"/>
    <mergeCell ref="S2:S4"/>
    <mergeCell ref="T3:T4"/>
    <mergeCell ref="U3:U4"/>
    <mergeCell ref="V2:V4"/>
  </mergeCells>
  <printOptions horizontalCentered="1"/>
  <pageMargins left="0.39305555555555555" right="0.39305555555555555" top="0.53125" bottom="0.42083333333333334" header="0.3145833333333333" footer="0.3145833333333333"/>
  <pageSetup fitToHeight="1" fitToWidth="1" horizontalDpi="600" verticalDpi="6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zoomScaleSheetLayoutView="100" workbookViewId="0" topLeftCell="A30">
      <selection activeCell="H48" sqref="H48"/>
    </sheetView>
  </sheetViews>
  <sheetFormatPr defaultColWidth="9.00390625" defaultRowHeight="13.5"/>
  <sheetData>
    <row r="1" spans="1:2" ht="13.5">
      <c r="A1">
        <v>318.1</v>
      </c>
      <c r="B1">
        <v>0</v>
      </c>
    </row>
    <row r="2" spans="1:2" ht="13.5">
      <c r="A2">
        <v>93.7</v>
      </c>
      <c r="B2">
        <v>0</v>
      </c>
    </row>
    <row r="3" spans="1:2" ht="13.5">
      <c r="A3">
        <v>75.8</v>
      </c>
      <c r="B3">
        <v>0</v>
      </c>
    </row>
    <row r="4" spans="1:2" ht="13.5">
      <c r="A4">
        <v>88.7</v>
      </c>
      <c r="B4">
        <v>0</v>
      </c>
    </row>
    <row r="5" spans="1:2" ht="13.5">
      <c r="A5">
        <v>39</v>
      </c>
      <c r="B5">
        <v>0</v>
      </c>
    </row>
    <row r="6" spans="1:2" ht="13.5">
      <c r="A6">
        <v>104.9</v>
      </c>
      <c r="B6">
        <v>0</v>
      </c>
    </row>
    <row r="7" spans="1:2" ht="13.5">
      <c r="A7">
        <v>302.2</v>
      </c>
      <c r="B7">
        <v>0</v>
      </c>
    </row>
    <row r="8" spans="1:2" ht="13.5">
      <c r="A8">
        <v>224.29</v>
      </c>
      <c r="B8">
        <v>0</v>
      </c>
    </row>
    <row r="9" spans="1:2" ht="13.5">
      <c r="A9">
        <v>140.4</v>
      </c>
      <c r="B9">
        <v>0</v>
      </c>
    </row>
    <row r="10" spans="1:2" ht="13.5">
      <c r="A10">
        <v>1401.8</v>
      </c>
      <c r="B10">
        <v>0</v>
      </c>
    </row>
    <row r="11" spans="1:2" ht="13.5">
      <c r="A11">
        <v>135.4</v>
      </c>
      <c r="B11">
        <v>0</v>
      </c>
    </row>
    <row r="12" spans="1:2" ht="13.5">
      <c r="A12">
        <v>107.5</v>
      </c>
      <c r="B12">
        <v>653.7</v>
      </c>
    </row>
    <row r="13" spans="1:2" ht="13.5">
      <c r="A13">
        <v>0</v>
      </c>
      <c r="B13">
        <v>344.5</v>
      </c>
    </row>
    <row r="14" spans="1:2" ht="13.5">
      <c r="A14">
        <v>0</v>
      </c>
      <c r="B14">
        <v>204.55</v>
      </c>
    </row>
    <row r="15" spans="1:2" ht="13.5">
      <c r="A15">
        <v>92.16</v>
      </c>
      <c r="B15">
        <v>42.2</v>
      </c>
    </row>
    <row r="16" spans="1:2" ht="13.5">
      <c r="A16">
        <v>0</v>
      </c>
      <c r="B16">
        <v>1033.88</v>
      </c>
    </row>
    <row r="17" spans="1:2" ht="13.5">
      <c r="A17">
        <v>23.5</v>
      </c>
      <c r="B17">
        <v>4281.6</v>
      </c>
    </row>
    <row r="18" spans="1:2" ht="13.5">
      <c r="A18">
        <v>0</v>
      </c>
      <c r="B18">
        <v>1816</v>
      </c>
    </row>
    <row r="19" spans="1:2" ht="13.5">
      <c r="A19">
        <v>0</v>
      </c>
      <c r="B19">
        <v>12624.4</v>
      </c>
    </row>
    <row r="20" spans="1:2" ht="13.5">
      <c r="A20">
        <v>0</v>
      </c>
      <c r="B20">
        <v>5459.04</v>
      </c>
    </row>
    <row r="21" spans="1:2" ht="13.5">
      <c r="A21">
        <v>0</v>
      </c>
      <c r="B21">
        <v>1777.8</v>
      </c>
    </row>
    <row r="22" spans="1:2" ht="13.5">
      <c r="A22">
        <v>0</v>
      </c>
      <c r="B22">
        <v>4191.8</v>
      </c>
    </row>
    <row r="23" spans="1:2" ht="13.5">
      <c r="A23">
        <v>0</v>
      </c>
      <c r="B23">
        <v>5650.1</v>
      </c>
    </row>
    <row r="24" spans="1:2" ht="13.5">
      <c r="A24">
        <v>0</v>
      </c>
      <c r="B24">
        <v>5008.86</v>
      </c>
    </row>
    <row r="25" spans="1:2" ht="13.5">
      <c r="A25">
        <v>0</v>
      </c>
      <c r="B25">
        <v>5362.01</v>
      </c>
    </row>
    <row r="26" spans="1:2" ht="13.5">
      <c r="A26">
        <v>0</v>
      </c>
      <c r="B26">
        <v>5096.6</v>
      </c>
    </row>
    <row r="27" spans="1:2" ht="13.5">
      <c r="A27">
        <v>0</v>
      </c>
      <c r="B27">
        <v>1708.6</v>
      </c>
    </row>
    <row r="28" spans="1:2" ht="13.5">
      <c r="A28">
        <v>0</v>
      </c>
      <c r="B28">
        <v>2087.23</v>
      </c>
    </row>
    <row r="29" spans="1:2" ht="13.5">
      <c r="A29">
        <v>0</v>
      </c>
      <c r="B29">
        <v>5807.69</v>
      </c>
    </row>
    <row r="30" spans="1:2" ht="13.5">
      <c r="A30">
        <v>0</v>
      </c>
      <c r="B30">
        <v>11233.65</v>
      </c>
    </row>
    <row r="31" spans="1:2" ht="13.5">
      <c r="A31">
        <v>0</v>
      </c>
      <c r="B31">
        <v>2548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2022-08-16T13:54:00Z</cp:lastPrinted>
  <dcterms:created xsi:type="dcterms:W3CDTF">2016-11-18T09:48:00Z</dcterms:created>
  <dcterms:modified xsi:type="dcterms:W3CDTF">2023-10-08T03:49:18Z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C31D98FBF5B147108CE19D96871C126D_13</vt:lpwstr>
  </property>
</Properties>
</file>