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490"/>
  </bookViews>
  <sheets>
    <sheet name="Sheet1" sheetId="1" r:id="rId1"/>
  </sheets>
  <definedNames>
    <definedName name="_xlnm.Print_Area" localSheetId="0">Sheet1!$A$1:$P$27</definedName>
  </definedNames>
  <calcPr calcId="144525"/>
</workbook>
</file>

<file path=xl/sharedStrings.xml><?xml version="1.0" encoding="utf-8"?>
<sst xmlns="http://schemas.openxmlformats.org/spreadsheetml/2006/main" count="49" uniqueCount="41">
  <si>
    <r>
      <rPr>
        <sz val="22"/>
        <color rgb="FF000000"/>
        <rFont val="黑体"/>
        <charset val="134"/>
      </rPr>
      <t>雨花区</t>
    </r>
    <r>
      <rPr>
        <sz val="22"/>
        <color rgb="FF000000"/>
        <rFont val="Times New Roman"/>
        <charset val="134"/>
      </rPr>
      <t>2022</t>
    </r>
    <r>
      <rPr>
        <sz val="22"/>
        <color rgb="FF000000"/>
        <rFont val="黑体"/>
        <charset val="134"/>
      </rPr>
      <t>年度省级以上生态公益林补偿资金集体部分汇总表（公示）</t>
    </r>
  </si>
  <si>
    <t>乡镇
（街道）</t>
  </si>
  <si>
    <t>补偿对象</t>
  </si>
  <si>
    <t>2022年度下发补偿面积（亩）</t>
  </si>
  <si>
    <t>2022年自然资源审计发现占用</t>
  </si>
  <si>
    <t>2022年实际补偿面积</t>
  </si>
  <si>
    <t>应发补偿金额（元）</t>
  </si>
  <si>
    <t>扣除一卡通发放到户部分面积（亩）</t>
  </si>
  <si>
    <t>街镇管护资金（到街镇）</t>
  </si>
  <si>
    <t>发放补偿对象金额到村（元）</t>
  </si>
  <si>
    <t>备注</t>
  </si>
  <si>
    <t>合计</t>
  </si>
  <si>
    <t>国家级</t>
  </si>
  <si>
    <t>省级</t>
  </si>
  <si>
    <t>绿心区</t>
  </si>
  <si>
    <t>非绿心区</t>
  </si>
  <si>
    <t>同升街道</t>
  </si>
  <si>
    <t>洪塘经济合作社</t>
  </si>
  <si>
    <t>联盟经济合作社</t>
  </si>
  <si>
    <t>新兴经济合作社</t>
  </si>
  <si>
    <t>白田经济合作社</t>
  </si>
  <si>
    <t>同升经济合作社</t>
  </si>
  <si>
    <t>桃阳经济合作社</t>
  </si>
  <si>
    <t>跳马镇</t>
  </si>
  <si>
    <t>金屏社区</t>
  </si>
  <si>
    <t>白竹村</t>
  </si>
  <si>
    <t>石燕湖村</t>
  </si>
  <si>
    <t>田心桥村</t>
  </si>
  <si>
    <t>新田村</t>
  </si>
  <si>
    <t>喜雨村</t>
  </si>
  <si>
    <t>冬斯港村</t>
  </si>
  <si>
    <t>石桥村</t>
  </si>
  <si>
    <t>三仙岭村</t>
  </si>
  <si>
    <t>跳马村</t>
  </si>
  <si>
    <t>复兴村</t>
  </si>
  <si>
    <t>关刀新村</t>
  </si>
  <si>
    <t>团然村</t>
  </si>
  <si>
    <t>杨林新村</t>
  </si>
  <si>
    <t>跳马镇林场</t>
  </si>
  <si>
    <t>合  计</t>
  </si>
  <si>
    <t>说明：1、补偿标准：绿心区90元/亩，非绿心区30元/亩；
2、管护资金标准：市区级1元/亩、街镇1元/亩、村级1元/亩；
3、2022年自然资源审计发现村民建房、花卉苗木种植等占用破坏公益林154.76亩，公益林补偿资金予以扣除。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</si>
</sst>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indexed="8"/>
      <name val="宋体"/>
      <charset val="134"/>
    </font>
    <font>
      <sz val="22"/>
      <color rgb="FF000000"/>
      <name val="黑体"/>
      <charset val="134"/>
    </font>
    <font>
      <sz val="22"/>
      <color indexed="8"/>
      <name val="Times New Roman"/>
      <charset val="134"/>
    </font>
    <font>
      <b/>
      <sz val="12"/>
      <color indexed="8"/>
      <name val="仿宋"/>
      <charset val="134"/>
    </font>
    <font>
      <b/>
      <sz val="16"/>
      <name val="仿宋"/>
      <charset val="134"/>
    </font>
    <font>
      <sz val="14"/>
      <color indexed="8"/>
      <name val="华文仿宋"/>
      <charset val="134"/>
    </font>
    <font>
      <sz val="14"/>
      <color indexed="8"/>
      <name val="Times New Roman"/>
      <charset val="134"/>
    </font>
    <font>
      <sz val="12"/>
      <name val="Times New Roman"/>
      <charset val="134"/>
    </font>
    <font>
      <b/>
      <sz val="16"/>
      <color indexed="8"/>
      <name val="仿宋"/>
      <charset val="134"/>
    </font>
    <font>
      <b/>
      <sz val="16"/>
      <color indexed="8"/>
      <name val="宋体"/>
      <charset val="134"/>
    </font>
    <font>
      <b/>
      <sz val="18"/>
      <color indexed="8"/>
      <name val="仿宋"/>
      <charset val="134"/>
    </font>
    <font>
      <sz val="11"/>
      <color indexed="8"/>
      <name val="仿宋_GB2312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b/>
      <sz val="11"/>
      <name val="Times New Roman"/>
      <charset val="134"/>
    </font>
    <font>
      <b/>
      <sz val="14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1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right" vertical="center" wrapText="1" shrinkToFit="1"/>
    </xf>
    <xf numFmtId="176" fontId="7" fillId="0" borderId="7" xfId="0" applyNumberFormat="1" applyFont="1" applyFill="1" applyBorder="1" applyAlignment="1" applyProtection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176" fontId="3" fillId="0" borderId="8" xfId="0" applyNumberFormat="1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right" vertical="center" wrapText="1" shrinkToFit="1"/>
    </xf>
    <xf numFmtId="176" fontId="14" fillId="0" borderId="2" xfId="0" applyNumberFormat="1" applyFont="1" applyBorder="1" applyAlignment="1">
      <alignment vertical="center" shrinkToFit="1"/>
    </xf>
    <xf numFmtId="176" fontId="14" fillId="0" borderId="7" xfId="0" applyNumberFormat="1" applyFont="1" applyBorder="1" applyAlignment="1">
      <alignment horizontal="right" vertical="center" shrinkToFit="1"/>
    </xf>
    <xf numFmtId="176" fontId="0" fillId="0" borderId="7" xfId="0" applyNumberFormat="1" applyBorder="1">
      <alignment vertical="center"/>
    </xf>
    <xf numFmtId="176" fontId="14" fillId="0" borderId="6" xfId="0" applyNumberFormat="1" applyFont="1" applyBorder="1" applyAlignment="1">
      <alignment vertical="center" shrinkToFit="1"/>
    </xf>
    <xf numFmtId="0" fontId="0" fillId="0" borderId="7" xfId="0" applyBorder="1">
      <alignment vertical="center"/>
    </xf>
    <xf numFmtId="176" fontId="14" fillId="0" borderId="8" xfId="0" applyNumberFormat="1" applyFont="1" applyBorder="1" applyAlignment="1">
      <alignment vertical="center" shrinkToFit="1"/>
    </xf>
    <xf numFmtId="176" fontId="15" fillId="0" borderId="7" xfId="0" applyNumberFormat="1" applyFont="1" applyBorder="1" applyAlignment="1">
      <alignment horizontal="right" vertical="center" wrapText="1" shrinkToFi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7"/>
  <sheetViews>
    <sheetView tabSelected="1" zoomScale="80" zoomScaleNormal="80" workbookViewId="0">
      <selection activeCell="S7" sqref="S7"/>
    </sheetView>
  </sheetViews>
  <sheetFormatPr defaultColWidth="9" defaultRowHeight="13.5"/>
  <cols>
    <col min="1" max="1" width="9.125" customWidth="1"/>
    <col min="2" max="2" width="17.125" customWidth="1"/>
    <col min="3" max="3" width="11.375" customWidth="1"/>
    <col min="4" max="4" width="9.5" customWidth="1"/>
    <col min="5" max="5" width="10.125" customWidth="1"/>
    <col min="6" max="6" width="10.875" customWidth="1"/>
    <col min="7" max="7" width="9" customWidth="1"/>
    <col min="8" max="9" width="9.625" customWidth="1"/>
    <col min="10" max="10" width="14.25" customWidth="1"/>
    <col min="11" max="11" width="13.125" customWidth="1"/>
    <col min="12" max="12" width="9" style="1" customWidth="1"/>
    <col min="13" max="13" width="10.25" customWidth="1"/>
    <col min="14" max="14" width="11.125" style="2" customWidth="1"/>
    <col min="15" max="15" width="14" customWidth="1"/>
    <col min="16" max="16" width="13.375" customWidth="1"/>
    <col min="18" max="18" width="15" customWidth="1"/>
    <col min="20" max="21" width="10.5" customWidth="1"/>
  </cols>
  <sheetData>
    <row r="1" ht="33.7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3.95" customHeight="1" spans="1:16">
      <c r="A2" s="5" t="s">
        <v>1</v>
      </c>
      <c r="B2" s="5" t="s">
        <v>2</v>
      </c>
      <c r="C2" s="6" t="s">
        <v>3</v>
      </c>
      <c r="D2" s="7"/>
      <c r="E2" s="7"/>
      <c r="F2" s="8"/>
      <c r="G2" s="6" t="s">
        <v>4</v>
      </c>
      <c r="H2" s="7"/>
      <c r="I2" s="24" t="s">
        <v>5</v>
      </c>
      <c r="J2" s="24" t="s">
        <v>6</v>
      </c>
      <c r="K2" s="25"/>
      <c r="L2" s="25"/>
      <c r="M2" s="5" t="s">
        <v>7</v>
      </c>
      <c r="N2" s="26" t="s">
        <v>8</v>
      </c>
      <c r="O2" s="10" t="s">
        <v>9</v>
      </c>
      <c r="P2" s="10" t="s">
        <v>10</v>
      </c>
    </row>
    <row r="3" ht="24.75" customHeight="1" spans="1:16">
      <c r="A3" s="9"/>
      <c r="B3" s="9"/>
      <c r="C3" s="10" t="s">
        <v>11</v>
      </c>
      <c r="D3" s="11" t="s">
        <v>12</v>
      </c>
      <c r="E3" s="11"/>
      <c r="F3" s="11" t="s">
        <v>13</v>
      </c>
      <c r="G3" s="11" t="s">
        <v>12</v>
      </c>
      <c r="H3" s="12" t="s">
        <v>13</v>
      </c>
      <c r="I3" s="24"/>
      <c r="J3" s="10" t="s">
        <v>11</v>
      </c>
      <c r="K3" s="10" t="s">
        <v>14</v>
      </c>
      <c r="L3" s="10" t="s">
        <v>15</v>
      </c>
      <c r="M3" s="9"/>
      <c r="N3" s="27"/>
      <c r="O3" s="28"/>
      <c r="P3" s="28"/>
    </row>
    <row r="4" ht="25.5" customHeight="1" spans="1:16">
      <c r="A4" s="13"/>
      <c r="B4" s="13"/>
      <c r="C4" s="14"/>
      <c r="D4" s="11" t="s">
        <v>14</v>
      </c>
      <c r="E4" s="11" t="s">
        <v>15</v>
      </c>
      <c r="F4" s="11" t="s">
        <v>14</v>
      </c>
      <c r="G4" s="11" t="s">
        <v>14</v>
      </c>
      <c r="H4" s="12" t="s">
        <v>14</v>
      </c>
      <c r="I4" s="24"/>
      <c r="J4" s="14"/>
      <c r="K4" s="14"/>
      <c r="L4" s="14"/>
      <c r="M4" s="13"/>
      <c r="N4" s="29"/>
      <c r="O4" s="14"/>
      <c r="P4" s="14"/>
    </row>
    <row r="5" ht="24.95" customHeight="1" spans="1:16">
      <c r="A5" s="15" t="s">
        <v>16</v>
      </c>
      <c r="B5" s="16" t="s">
        <v>17</v>
      </c>
      <c r="C5" s="17">
        <f t="shared" ref="C5:C26" si="0">SUM(D5:F5)</f>
        <v>347.97</v>
      </c>
      <c r="D5" s="18"/>
      <c r="E5" s="18"/>
      <c r="F5" s="18">
        <v>347.97</v>
      </c>
      <c r="G5" s="18"/>
      <c r="H5" s="18"/>
      <c r="I5" s="18">
        <f>C5-G5-H5</f>
        <v>347.97</v>
      </c>
      <c r="J5" s="30">
        <f t="shared" ref="J5:J25" si="1">K5+L5</f>
        <v>30969.33</v>
      </c>
      <c r="K5" s="30">
        <f>ROUND((D5+F5-G5-H5)*89,2)</f>
        <v>30969.33</v>
      </c>
      <c r="L5" s="30">
        <f>ROUND((E5)*29,2)</f>
        <v>0</v>
      </c>
      <c r="M5" s="30">
        <v>0</v>
      </c>
      <c r="N5" s="31">
        <f>ROUND(SUM(C5:C10)-SUM(G5:H10),2)</f>
        <v>2268.78</v>
      </c>
      <c r="O5" s="32">
        <f>J5-I5*1-M5*87</f>
        <v>30621.36</v>
      </c>
      <c r="P5" s="33"/>
    </row>
    <row r="6" ht="24.95" customHeight="1" spans="1:16">
      <c r="A6" s="15"/>
      <c r="B6" s="16" t="s">
        <v>18</v>
      </c>
      <c r="C6" s="17">
        <f t="shared" si="0"/>
        <v>302.55</v>
      </c>
      <c r="D6" s="18"/>
      <c r="E6" s="18"/>
      <c r="F6" s="18">
        <v>302.55</v>
      </c>
      <c r="G6" s="18"/>
      <c r="H6" s="18"/>
      <c r="I6" s="18">
        <f t="shared" ref="I6:I26" si="2">C6-G6-H6</f>
        <v>302.55</v>
      </c>
      <c r="J6" s="30">
        <f t="shared" si="1"/>
        <v>26926.95</v>
      </c>
      <c r="K6" s="30">
        <f t="shared" ref="K6:K25" si="3">ROUND((D6+F6-G6-H6)*89,2)</f>
        <v>26926.95</v>
      </c>
      <c r="L6" s="30">
        <f t="shared" ref="L6:L25" si="4">ROUND((E6)*29,2)</f>
        <v>0</v>
      </c>
      <c r="M6" s="30">
        <v>0</v>
      </c>
      <c r="N6" s="34"/>
      <c r="O6" s="32">
        <f t="shared" ref="O6:O25" si="5">J6-I6*1-M6*87</f>
        <v>26624.4</v>
      </c>
      <c r="P6" s="35"/>
    </row>
    <row r="7" ht="24.95" customHeight="1" spans="1:16">
      <c r="A7" s="15"/>
      <c r="B7" s="16" t="s">
        <v>19</v>
      </c>
      <c r="C7" s="17">
        <f t="shared" si="0"/>
        <v>83.26</v>
      </c>
      <c r="D7" s="18"/>
      <c r="E7" s="18"/>
      <c r="F7" s="18">
        <v>83.26</v>
      </c>
      <c r="G7" s="18"/>
      <c r="H7" s="18">
        <v>1.15</v>
      </c>
      <c r="I7" s="18">
        <f t="shared" si="2"/>
        <v>82.11</v>
      </c>
      <c r="J7" s="30">
        <f t="shared" si="1"/>
        <v>7307.79</v>
      </c>
      <c r="K7" s="30">
        <f t="shared" si="3"/>
        <v>7307.79</v>
      </c>
      <c r="L7" s="30">
        <f t="shared" si="4"/>
        <v>0</v>
      </c>
      <c r="M7" s="30">
        <v>0</v>
      </c>
      <c r="N7" s="34"/>
      <c r="O7" s="32">
        <f t="shared" si="5"/>
        <v>7225.68</v>
      </c>
      <c r="P7" s="35"/>
    </row>
    <row r="8" ht="24.95" customHeight="1" spans="1:16">
      <c r="A8" s="15"/>
      <c r="B8" s="16" t="s">
        <v>20</v>
      </c>
      <c r="C8" s="17">
        <f t="shared" si="0"/>
        <v>361.98</v>
      </c>
      <c r="D8" s="18"/>
      <c r="E8" s="18"/>
      <c r="F8" s="18">
        <v>361.98</v>
      </c>
      <c r="G8" s="18"/>
      <c r="H8" s="18"/>
      <c r="I8" s="18">
        <f t="shared" si="2"/>
        <v>361.98</v>
      </c>
      <c r="J8" s="30">
        <f t="shared" si="1"/>
        <v>32216.22</v>
      </c>
      <c r="K8" s="30">
        <f t="shared" si="3"/>
        <v>32216.22</v>
      </c>
      <c r="L8" s="30">
        <f t="shared" si="4"/>
        <v>0</v>
      </c>
      <c r="M8" s="30">
        <v>0</v>
      </c>
      <c r="N8" s="34"/>
      <c r="O8" s="32">
        <f t="shared" si="5"/>
        <v>31854.24</v>
      </c>
      <c r="P8" s="35"/>
    </row>
    <row r="9" ht="24.95" customHeight="1" spans="1:16">
      <c r="A9" s="15"/>
      <c r="B9" s="16" t="s">
        <v>21</v>
      </c>
      <c r="C9" s="17">
        <f t="shared" si="0"/>
        <v>517.83</v>
      </c>
      <c r="D9" s="18"/>
      <c r="E9" s="18"/>
      <c r="F9" s="18">
        <v>517.83</v>
      </c>
      <c r="G9" s="18"/>
      <c r="H9" s="18"/>
      <c r="I9" s="18">
        <f t="shared" si="2"/>
        <v>517.83</v>
      </c>
      <c r="J9" s="30">
        <f t="shared" si="1"/>
        <v>46086.87</v>
      </c>
      <c r="K9" s="30">
        <f t="shared" si="3"/>
        <v>46086.87</v>
      </c>
      <c r="L9" s="30">
        <f t="shared" si="4"/>
        <v>0</v>
      </c>
      <c r="M9" s="30">
        <v>0</v>
      </c>
      <c r="N9" s="34"/>
      <c r="O9" s="32">
        <f t="shared" si="5"/>
        <v>45569.04</v>
      </c>
      <c r="P9" s="35"/>
    </row>
    <row r="10" ht="24.95" customHeight="1" spans="1:16">
      <c r="A10" s="15"/>
      <c r="B10" s="16" t="s">
        <v>22</v>
      </c>
      <c r="C10" s="17">
        <f t="shared" si="0"/>
        <v>656.34</v>
      </c>
      <c r="D10" s="18"/>
      <c r="E10" s="18"/>
      <c r="F10" s="18">
        <v>656.34</v>
      </c>
      <c r="G10" s="18"/>
      <c r="H10" s="18"/>
      <c r="I10" s="18">
        <f t="shared" si="2"/>
        <v>656.34</v>
      </c>
      <c r="J10" s="30">
        <f t="shared" si="1"/>
        <v>58414.26</v>
      </c>
      <c r="K10" s="30">
        <f t="shared" si="3"/>
        <v>58414.26</v>
      </c>
      <c r="L10" s="30">
        <f t="shared" si="4"/>
        <v>0</v>
      </c>
      <c r="M10" s="30">
        <v>0</v>
      </c>
      <c r="N10" s="36"/>
      <c r="O10" s="32">
        <f t="shared" si="5"/>
        <v>57757.92</v>
      </c>
      <c r="P10" s="35"/>
    </row>
    <row r="11" ht="24.95" customHeight="1" spans="1:16">
      <c r="A11" s="19" t="s">
        <v>23</v>
      </c>
      <c r="B11" s="16" t="s">
        <v>24</v>
      </c>
      <c r="C11" s="17">
        <f t="shared" si="0"/>
        <v>1790.52</v>
      </c>
      <c r="D11" s="18"/>
      <c r="E11" s="18"/>
      <c r="F11" s="18">
        <v>1790.52</v>
      </c>
      <c r="G11" s="18"/>
      <c r="H11" s="18"/>
      <c r="I11" s="18">
        <f t="shared" si="2"/>
        <v>1790.52</v>
      </c>
      <c r="J11" s="30">
        <f t="shared" si="1"/>
        <v>159356.28</v>
      </c>
      <c r="K11" s="30">
        <f t="shared" si="3"/>
        <v>159356.28</v>
      </c>
      <c r="L11" s="30">
        <f t="shared" si="4"/>
        <v>0</v>
      </c>
      <c r="M11" s="30">
        <v>0</v>
      </c>
      <c r="N11" s="31">
        <f>ROUND(SUM(C11:C25)-SUM(G11:H25),2)</f>
        <v>75591.18</v>
      </c>
      <c r="O11" s="32">
        <f t="shared" si="5"/>
        <v>157565.76</v>
      </c>
      <c r="P11" s="35"/>
    </row>
    <row r="12" ht="24.95" customHeight="1" spans="1:16">
      <c r="A12" s="20"/>
      <c r="B12" s="16" t="s">
        <v>25</v>
      </c>
      <c r="C12" s="17">
        <f t="shared" si="0"/>
        <v>4896.46</v>
      </c>
      <c r="D12" s="18">
        <v>696.58</v>
      </c>
      <c r="E12" s="18">
        <v>31.55</v>
      </c>
      <c r="F12" s="18">
        <v>4168.33</v>
      </c>
      <c r="G12" s="18"/>
      <c r="H12" s="18">
        <v>0.72</v>
      </c>
      <c r="I12" s="18">
        <f t="shared" si="2"/>
        <v>4895.74</v>
      </c>
      <c r="J12" s="30">
        <f t="shared" si="1"/>
        <v>433827.86</v>
      </c>
      <c r="K12" s="30">
        <f t="shared" si="3"/>
        <v>432912.91</v>
      </c>
      <c r="L12" s="30">
        <f t="shared" si="4"/>
        <v>914.95</v>
      </c>
      <c r="M12" s="30">
        <v>225.1</v>
      </c>
      <c r="N12" s="34"/>
      <c r="O12" s="32">
        <f t="shared" si="5"/>
        <v>409348.42</v>
      </c>
      <c r="P12" s="35"/>
    </row>
    <row r="13" ht="24.95" customHeight="1" spans="1:16">
      <c r="A13" s="20"/>
      <c r="B13" s="16" t="s">
        <v>26</v>
      </c>
      <c r="C13" s="17">
        <f t="shared" si="0"/>
        <v>4581.38</v>
      </c>
      <c r="D13" s="18"/>
      <c r="E13" s="18"/>
      <c r="F13" s="18">
        <v>4581.38</v>
      </c>
      <c r="G13" s="18"/>
      <c r="H13" s="18"/>
      <c r="I13" s="18">
        <f t="shared" si="2"/>
        <v>4581.38</v>
      </c>
      <c r="J13" s="30">
        <f t="shared" si="1"/>
        <v>407742.82</v>
      </c>
      <c r="K13" s="30">
        <f t="shared" si="3"/>
        <v>407742.82</v>
      </c>
      <c r="L13" s="30">
        <f t="shared" si="4"/>
        <v>0</v>
      </c>
      <c r="M13" s="30">
        <v>0</v>
      </c>
      <c r="N13" s="34"/>
      <c r="O13" s="32">
        <f t="shared" si="5"/>
        <v>403161.44</v>
      </c>
      <c r="P13" s="35"/>
    </row>
    <row r="14" ht="24.95" customHeight="1" spans="1:16">
      <c r="A14" s="20"/>
      <c r="B14" s="16" t="s">
        <v>27</v>
      </c>
      <c r="C14" s="17">
        <f t="shared" si="0"/>
        <v>5240.82</v>
      </c>
      <c r="D14" s="18"/>
      <c r="E14" s="18"/>
      <c r="F14" s="18">
        <v>5240.82</v>
      </c>
      <c r="G14" s="18"/>
      <c r="H14" s="18">
        <v>6.22</v>
      </c>
      <c r="I14" s="18">
        <f t="shared" si="2"/>
        <v>5234.6</v>
      </c>
      <c r="J14" s="30">
        <f t="shared" si="1"/>
        <v>465879.4</v>
      </c>
      <c r="K14" s="30">
        <f t="shared" si="3"/>
        <v>465879.4</v>
      </c>
      <c r="L14" s="30">
        <f t="shared" si="4"/>
        <v>0</v>
      </c>
      <c r="M14" s="30">
        <v>139.08</v>
      </c>
      <c r="N14" s="34"/>
      <c r="O14" s="32">
        <f t="shared" si="5"/>
        <v>448544.84</v>
      </c>
      <c r="P14" s="35"/>
    </row>
    <row r="15" ht="24.95" customHeight="1" spans="1:20">
      <c r="A15" s="20"/>
      <c r="B15" s="16" t="s">
        <v>28</v>
      </c>
      <c r="C15" s="17">
        <f t="shared" si="0"/>
        <v>5651.36</v>
      </c>
      <c r="D15" s="18"/>
      <c r="E15" s="18"/>
      <c r="F15" s="18">
        <v>5651.36</v>
      </c>
      <c r="G15" s="18"/>
      <c r="H15" s="18"/>
      <c r="I15" s="18">
        <f t="shared" si="2"/>
        <v>5651.36</v>
      </c>
      <c r="J15" s="30">
        <f t="shared" si="1"/>
        <v>502971.04</v>
      </c>
      <c r="K15" s="30">
        <f t="shared" si="3"/>
        <v>502971.04</v>
      </c>
      <c r="L15" s="30">
        <f t="shared" si="4"/>
        <v>0</v>
      </c>
      <c r="M15" s="30">
        <v>532.01</v>
      </c>
      <c r="N15" s="34"/>
      <c r="O15" s="32">
        <f t="shared" si="5"/>
        <v>451034.81</v>
      </c>
      <c r="P15" s="35"/>
      <c r="T15" s="38"/>
    </row>
    <row r="16" ht="24.95" customHeight="1" spans="1:16">
      <c r="A16" s="20"/>
      <c r="B16" s="16" t="s">
        <v>29</v>
      </c>
      <c r="C16" s="17">
        <f t="shared" si="0"/>
        <v>2044.53</v>
      </c>
      <c r="D16" s="18"/>
      <c r="E16" s="18"/>
      <c r="F16" s="18">
        <v>2044.53</v>
      </c>
      <c r="G16" s="18"/>
      <c r="H16" s="18"/>
      <c r="I16" s="18">
        <f t="shared" si="2"/>
        <v>2044.53</v>
      </c>
      <c r="J16" s="30">
        <f t="shared" si="1"/>
        <v>181963.17</v>
      </c>
      <c r="K16" s="30">
        <f t="shared" si="3"/>
        <v>181963.17</v>
      </c>
      <c r="L16" s="30">
        <f t="shared" si="4"/>
        <v>0</v>
      </c>
      <c r="M16" s="30">
        <v>0</v>
      </c>
      <c r="N16" s="34"/>
      <c r="O16" s="32">
        <f t="shared" si="5"/>
        <v>179918.64</v>
      </c>
      <c r="P16" s="35"/>
    </row>
    <row r="17" ht="24.95" customHeight="1" spans="1:16">
      <c r="A17" s="20"/>
      <c r="B17" s="16" t="s">
        <v>30</v>
      </c>
      <c r="C17" s="17">
        <f t="shared" si="0"/>
        <v>1600.58</v>
      </c>
      <c r="D17" s="18">
        <v>298.72</v>
      </c>
      <c r="E17" s="18"/>
      <c r="F17" s="18">
        <v>1301.86</v>
      </c>
      <c r="G17" s="18">
        <v>31.56</v>
      </c>
      <c r="H17" s="18">
        <v>54.56</v>
      </c>
      <c r="I17" s="18">
        <f t="shared" si="2"/>
        <v>1514.46</v>
      </c>
      <c r="J17" s="30">
        <f t="shared" si="1"/>
        <v>134786.94</v>
      </c>
      <c r="K17" s="30">
        <f t="shared" si="3"/>
        <v>134786.94</v>
      </c>
      <c r="L17" s="30">
        <f t="shared" si="4"/>
        <v>0</v>
      </c>
      <c r="M17" s="30">
        <v>214.4</v>
      </c>
      <c r="N17" s="34"/>
      <c r="O17" s="32">
        <f t="shared" si="5"/>
        <v>114619.68</v>
      </c>
      <c r="P17" s="35"/>
    </row>
    <row r="18" ht="24.95" customHeight="1" spans="1:16">
      <c r="A18" s="20"/>
      <c r="B18" s="16" t="s">
        <v>31</v>
      </c>
      <c r="C18" s="17">
        <f t="shared" si="0"/>
        <v>6106.33</v>
      </c>
      <c r="D18" s="18">
        <v>952.68</v>
      </c>
      <c r="E18" s="18"/>
      <c r="F18" s="18">
        <v>5153.65</v>
      </c>
      <c r="G18" s="18">
        <v>29.53</v>
      </c>
      <c r="H18" s="18">
        <v>15.22</v>
      </c>
      <c r="I18" s="18">
        <f t="shared" si="2"/>
        <v>6061.58</v>
      </c>
      <c r="J18" s="30">
        <f t="shared" si="1"/>
        <v>539480.62</v>
      </c>
      <c r="K18" s="30">
        <f t="shared" si="3"/>
        <v>539480.62</v>
      </c>
      <c r="L18" s="30">
        <f t="shared" si="4"/>
        <v>0</v>
      </c>
      <c r="M18" s="30">
        <v>0</v>
      </c>
      <c r="N18" s="34"/>
      <c r="O18" s="32">
        <f t="shared" si="5"/>
        <v>533419.04</v>
      </c>
      <c r="P18" s="35"/>
    </row>
    <row r="19" ht="24.95" customHeight="1" spans="1:16">
      <c r="A19" s="20"/>
      <c r="B19" s="16" t="s">
        <v>32</v>
      </c>
      <c r="C19" s="17">
        <f t="shared" si="0"/>
        <v>4258.3</v>
      </c>
      <c r="D19" s="18"/>
      <c r="E19" s="18"/>
      <c r="F19" s="18">
        <v>4258.3</v>
      </c>
      <c r="G19" s="18"/>
      <c r="H19" s="18">
        <v>3.01</v>
      </c>
      <c r="I19" s="18">
        <f t="shared" si="2"/>
        <v>4255.29</v>
      </c>
      <c r="J19" s="30">
        <f t="shared" si="1"/>
        <v>378720.81</v>
      </c>
      <c r="K19" s="30">
        <f t="shared" si="3"/>
        <v>378720.81</v>
      </c>
      <c r="L19" s="30">
        <f t="shared" si="4"/>
        <v>0</v>
      </c>
      <c r="M19" s="30">
        <v>0</v>
      </c>
      <c r="N19" s="34"/>
      <c r="O19" s="32">
        <f t="shared" si="5"/>
        <v>374465.52</v>
      </c>
      <c r="P19" s="35"/>
    </row>
    <row r="20" ht="24.95" customHeight="1" spans="1:16">
      <c r="A20" s="20"/>
      <c r="B20" s="16" t="s">
        <v>33</v>
      </c>
      <c r="C20" s="17">
        <f t="shared" si="0"/>
        <v>5361</v>
      </c>
      <c r="D20" s="18"/>
      <c r="E20" s="18"/>
      <c r="F20" s="18">
        <v>5361</v>
      </c>
      <c r="G20" s="18"/>
      <c r="H20" s="18"/>
      <c r="I20" s="18">
        <f t="shared" si="2"/>
        <v>5361</v>
      </c>
      <c r="J20" s="30">
        <f t="shared" si="1"/>
        <v>477129</v>
      </c>
      <c r="K20" s="30">
        <f t="shared" si="3"/>
        <v>477129</v>
      </c>
      <c r="L20" s="30">
        <f t="shared" si="4"/>
        <v>0</v>
      </c>
      <c r="M20" s="30">
        <v>0</v>
      </c>
      <c r="N20" s="34"/>
      <c r="O20" s="32">
        <f t="shared" si="5"/>
        <v>471768</v>
      </c>
      <c r="P20" s="35"/>
    </row>
    <row r="21" ht="24.95" customHeight="1" spans="1:16">
      <c r="A21" s="20"/>
      <c r="B21" s="16" t="s">
        <v>34</v>
      </c>
      <c r="C21" s="17">
        <f t="shared" si="0"/>
        <v>12784.59</v>
      </c>
      <c r="D21" s="18"/>
      <c r="E21" s="18"/>
      <c r="F21" s="18">
        <v>12784.59</v>
      </c>
      <c r="G21" s="18"/>
      <c r="H21" s="18">
        <v>1.03</v>
      </c>
      <c r="I21" s="18">
        <f t="shared" si="2"/>
        <v>12783.56</v>
      </c>
      <c r="J21" s="30">
        <f t="shared" si="1"/>
        <v>1137736.84</v>
      </c>
      <c r="K21" s="30">
        <f t="shared" si="3"/>
        <v>1137736.84</v>
      </c>
      <c r="L21" s="30">
        <f t="shared" si="4"/>
        <v>0</v>
      </c>
      <c r="M21" s="30">
        <v>302.79</v>
      </c>
      <c r="N21" s="34"/>
      <c r="O21" s="32">
        <f t="shared" si="5"/>
        <v>1098610.55</v>
      </c>
      <c r="P21" s="35"/>
    </row>
    <row r="22" ht="24.95" customHeight="1" spans="1:16">
      <c r="A22" s="20"/>
      <c r="B22" s="16" t="s">
        <v>35</v>
      </c>
      <c r="C22" s="17">
        <f t="shared" si="0"/>
        <v>5246.19</v>
      </c>
      <c r="D22" s="18"/>
      <c r="E22" s="18"/>
      <c r="F22" s="18">
        <v>5246.19</v>
      </c>
      <c r="G22" s="18"/>
      <c r="H22" s="18"/>
      <c r="I22" s="18">
        <f t="shared" si="2"/>
        <v>5246.19</v>
      </c>
      <c r="J22" s="30">
        <f t="shared" si="1"/>
        <v>466910.91</v>
      </c>
      <c r="K22" s="30">
        <f t="shared" si="3"/>
        <v>466910.91</v>
      </c>
      <c r="L22" s="30">
        <f t="shared" si="4"/>
        <v>0</v>
      </c>
      <c r="M22" s="30">
        <v>0</v>
      </c>
      <c r="N22" s="34"/>
      <c r="O22" s="32">
        <f t="shared" si="5"/>
        <v>461664.72</v>
      </c>
      <c r="P22" s="35"/>
    </row>
    <row r="23" ht="24.95" customHeight="1" spans="1:21">
      <c r="A23" s="20"/>
      <c r="B23" s="16" t="s">
        <v>36</v>
      </c>
      <c r="C23" s="17">
        <f t="shared" si="0"/>
        <v>2189.15</v>
      </c>
      <c r="D23" s="18">
        <v>846.81</v>
      </c>
      <c r="E23" s="18"/>
      <c r="F23" s="18">
        <v>1342.34</v>
      </c>
      <c r="G23" s="18">
        <v>9.67</v>
      </c>
      <c r="H23" s="18"/>
      <c r="I23" s="18">
        <f t="shared" si="2"/>
        <v>2179.48</v>
      </c>
      <c r="J23" s="30">
        <f t="shared" si="1"/>
        <v>193973.72</v>
      </c>
      <c r="K23" s="30">
        <f t="shared" si="3"/>
        <v>193973.72</v>
      </c>
      <c r="L23" s="30">
        <f t="shared" si="4"/>
        <v>0</v>
      </c>
      <c r="M23" s="30">
        <v>439.52</v>
      </c>
      <c r="N23" s="34"/>
      <c r="O23" s="32">
        <f t="shared" si="5"/>
        <v>153556</v>
      </c>
      <c r="P23" s="35"/>
      <c r="U23" s="38"/>
    </row>
    <row r="24" ht="24.95" customHeight="1" spans="1:16">
      <c r="A24" s="20"/>
      <c r="B24" s="16" t="s">
        <v>37</v>
      </c>
      <c r="C24" s="17">
        <f t="shared" si="0"/>
        <v>11247.62</v>
      </c>
      <c r="D24" s="18"/>
      <c r="E24" s="18"/>
      <c r="F24" s="18">
        <v>11247.62</v>
      </c>
      <c r="G24" s="18"/>
      <c r="H24" s="18">
        <v>2.09</v>
      </c>
      <c r="I24" s="18">
        <f t="shared" si="2"/>
        <v>11245.53</v>
      </c>
      <c r="J24" s="30">
        <f t="shared" si="1"/>
        <v>1000852.17</v>
      </c>
      <c r="K24" s="30">
        <f t="shared" si="3"/>
        <v>1000852.17</v>
      </c>
      <c r="L24" s="30">
        <f t="shared" si="4"/>
        <v>0</v>
      </c>
      <c r="M24" s="30">
        <v>0</v>
      </c>
      <c r="N24" s="34"/>
      <c r="O24" s="32">
        <f t="shared" si="5"/>
        <v>989606.64</v>
      </c>
      <c r="P24" s="35"/>
    </row>
    <row r="25" ht="24.95" customHeight="1" spans="1:16">
      <c r="A25" s="20"/>
      <c r="B25" s="16" t="s">
        <v>38</v>
      </c>
      <c r="C25" s="17">
        <f t="shared" si="0"/>
        <v>2745.96</v>
      </c>
      <c r="D25" s="18">
        <v>2745.96</v>
      </c>
      <c r="E25" s="18"/>
      <c r="F25" s="18">
        <v>0</v>
      </c>
      <c r="G25" s="18"/>
      <c r="H25" s="18"/>
      <c r="I25" s="18">
        <f t="shared" si="2"/>
        <v>2745.96</v>
      </c>
      <c r="J25" s="30">
        <f t="shared" si="1"/>
        <v>244390.44</v>
      </c>
      <c r="K25" s="30">
        <f t="shared" si="3"/>
        <v>244390.44</v>
      </c>
      <c r="L25" s="30">
        <f t="shared" si="4"/>
        <v>0</v>
      </c>
      <c r="M25" s="30">
        <v>0</v>
      </c>
      <c r="N25" s="36"/>
      <c r="O25" s="32">
        <f t="shared" si="5"/>
        <v>241644.48</v>
      </c>
      <c r="P25" s="35"/>
    </row>
    <row r="26" ht="32.25" customHeight="1" spans="1:18">
      <c r="A26" s="21" t="s">
        <v>39</v>
      </c>
      <c r="B26" s="21"/>
      <c r="C26" s="17">
        <f t="shared" si="0"/>
        <v>78014.72</v>
      </c>
      <c r="D26" s="17">
        <f>SUM(D5:D25)</f>
        <v>5540.75</v>
      </c>
      <c r="E26" s="17">
        <v>31.55</v>
      </c>
      <c r="F26" s="17">
        <f>SUM(F5:F25)</f>
        <v>72442.42</v>
      </c>
      <c r="G26" s="17">
        <f>SUM(G5:G25)</f>
        <v>70.76</v>
      </c>
      <c r="H26" s="17">
        <f>SUM(H5:H25)</f>
        <v>84</v>
      </c>
      <c r="I26" s="18">
        <f t="shared" si="2"/>
        <v>77859.96</v>
      </c>
      <c r="J26" s="37">
        <f t="shared" ref="J26:O26" si="6">SUM(J5:J25)</f>
        <v>6927643.44</v>
      </c>
      <c r="K26" s="17">
        <f t="shared" si="6"/>
        <v>6926728.49</v>
      </c>
      <c r="L26" s="17">
        <f t="shared" si="6"/>
        <v>914.95</v>
      </c>
      <c r="M26" s="17">
        <f t="shared" si="6"/>
        <v>1852.9</v>
      </c>
      <c r="N26" s="37">
        <f t="shared" si="6"/>
        <v>77859.96</v>
      </c>
      <c r="O26" s="37">
        <f t="shared" si="6"/>
        <v>6688581.18</v>
      </c>
      <c r="P26" s="35"/>
      <c r="R26" s="38"/>
    </row>
    <row r="27" ht="43.5" customHeight="1" spans="1:16">
      <c r="A27" s="22" t="s">
        <v>40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mergeCells count="22">
    <mergeCell ref="A1:P1"/>
    <mergeCell ref="C2:F2"/>
    <mergeCell ref="G2:H2"/>
    <mergeCell ref="J2:L2"/>
    <mergeCell ref="D3:E3"/>
    <mergeCell ref="A26:B26"/>
    <mergeCell ref="A27:P27"/>
    <mergeCell ref="A2:A4"/>
    <mergeCell ref="A5:A10"/>
    <mergeCell ref="A11:A25"/>
    <mergeCell ref="B2:B4"/>
    <mergeCell ref="C3:C4"/>
    <mergeCell ref="I2:I4"/>
    <mergeCell ref="J3:J4"/>
    <mergeCell ref="K3:K4"/>
    <mergeCell ref="L3:L4"/>
    <mergeCell ref="M2:M4"/>
    <mergeCell ref="N2:N4"/>
    <mergeCell ref="N5:N10"/>
    <mergeCell ref="N11:N25"/>
    <mergeCell ref="O2:O4"/>
    <mergeCell ref="P2:P4"/>
  </mergeCells>
  <printOptions horizontalCentered="1"/>
  <pageMargins left="0.45" right="0.275590551181102" top="0.53" bottom="0.42" header="0.31496062992126" footer="0.31496062992126"/>
  <pageSetup paperSize="9" scale="73" orientation="landscape"/>
  <headerFooter alignWithMargins="0"/>
  <ignoredErrors>
    <ignoredError sqref="C23 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2016-11-18T09:48:00Z</dcterms:created>
  <cp:lastPrinted>2022-08-16T13:54:00Z</cp:lastPrinted>
  <dcterms:modified xsi:type="dcterms:W3CDTF">2022-10-09T02:32:39Z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FE0321F5975948309CB52AF373DBC916</vt:lpwstr>
  </property>
</Properties>
</file>